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0490" windowHeight="7545" activeTab="0"/>
  </bookViews>
  <sheets>
    <sheet name="MC SÃO MIGUEL" sheetId="1" r:id="rId1"/>
    <sheet name="OAC SÃO MIGUEL" sheetId="9" r:id="rId2"/>
    <sheet name="OAE" sheetId="4" r:id="rId3"/>
    <sheet name="LARGURA MÉDIA" sheetId="5" r:id="rId4"/>
    <sheet name="MC SANTA LUZIA" sheetId="11" r:id="rId5"/>
    <sheet name="OAC SANTA LUZIA" sheetId="12" r:id="rId6"/>
  </sheets>
  <definedNames>
    <definedName name="_xlnm.Print_Area" localSheetId="4">'MC SANTA LUZIA'!$A$1:$F$220</definedName>
    <definedName name="_xlnm.Print_Area" localSheetId="0">'MC SÃO MIGUEL'!$A$1:$F$921</definedName>
    <definedName name="_xlnm.Print_Area" localSheetId="5">'OAC SANTA LUZIA'!$A$1:$E$91</definedName>
    <definedName name="_xlnm.Print_Area" localSheetId="1">'OAC SÃO MIGUEL'!$A$1:$E$91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<sst xmlns="http://schemas.openxmlformats.org/spreadsheetml/2006/main" count="1682" uniqueCount="194">
  <si>
    <t xml:space="preserve">I </t>
  </si>
  <si>
    <t>SERVIÇOS PRELIMINARES</t>
  </si>
  <si>
    <t>1.1</t>
  </si>
  <si>
    <t>DIMENSÕES</t>
  </si>
  <si>
    <t xml:space="preserve">UNIDADE </t>
  </si>
  <si>
    <t>m</t>
  </si>
  <si>
    <t>und</t>
  </si>
  <si>
    <t>m²</t>
  </si>
  <si>
    <t>LARGURA (L)</t>
  </si>
  <si>
    <t>1.2</t>
  </si>
  <si>
    <t>INSTALAÇÃO DE CANTEIRO DE OBRAS</t>
  </si>
  <si>
    <t>1.3</t>
  </si>
  <si>
    <t>MOBILIZAÇÃO E DESMOBILIZAÇÃO DE MÁQUINAS, EQUIPAMENTOS E PESSOAL</t>
  </si>
  <si>
    <t>II</t>
  </si>
  <si>
    <t>SERVIÇO DE CONSERVAÇÃO</t>
  </si>
  <si>
    <t>2.1</t>
  </si>
  <si>
    <t>LARGURA DA PLATAFORMA (l)</t>
  </si>
  <si>
    <t>DISTANCIA/COMPRIMENTO ( c)</t>
  </si>
  <si>
    <t xml:space="preserve">UNIDADES </t>
  </si>
  <si>
    <t>NÚMERO DE LADOS (Ld)</t>
  </si>
  <si>
    <t>PLACA DA OBRA (m²): H x L x Qtd</t>
  </si>
  <si>
    <t xml:space="preserve">ALTURA (H) </t>
  </si>
  <si>
    <t>QUANTIDADE (Qtd)</t>
  </si>
  <si>
    <t>ÁREA TOTAL (St)</t>
  </si>
  <si>
    <t>2.2</t>
  </si>
  <si>
    <t>ABERTURA DE VALETA LATERAL: L x C x Ld</t>
  </si>
  <si>
    <t>LARGURA DA PLATAFORMA (L)</t>
  </si>
  <si>
    <t>DISTANCIA/COMPRIMENTO ( C)</t>
  </si>
  <si>
    <t>ÁREA DE LIMPEZA (Al)</t>
  </si>
  <si>
    <t>ÁREA DE ABERTURA (Aa)</t>
  </si>
  <si>
    <t>m³</t>
  </si>
  <si>
    <t>VOLUME DE REATERRO (Rc)</t>
  </si>
  <si>
    <t>TRANSPORTE DO MATERIAL DA JAZIDA: Ve x P x DMT</t>
  </si>
  <si>
    <t>EMPOLAMENTO (Ve)</t>
  </si>
  <si>
    <t>PESO DO MATERIAL (P)</t>
  </si>
  <si>
    <t>tkm</t>
  </si>
  <si>
    <t>DISTANCIA MÉDIA DE TRANSPORTE (DMT)</t>
  </si>
  <si>
    <t>VARIÁVEIS</t>
  </si>
  <si>
    <t>III</t>
  </si>
  <si>
    <t>SERVIÇO DE TERRAPLANAGEM</t>
  </si>
  <si>
    <t>3.1</t>
  </si>
  <si>
    <t>ATERRO COMPACTADO À 95% PN COM INDENIZ. DE JAZIDA  - (ELEVAÇÃO DE GREIDE)</t>
  </si>
  <si>
    <t>ESPESSURA (E)</t>
  </si>
  <si>
    <t>VOLUME DA SUB-LEITO ( Vsl)</t>
  </si>
  <si>
    <t>km</t>
  </si>
  <si>
    <t>ESPESSURA DA SAIA (E)</t>
  </si>
  <si>
    <t>LARGURA DA PLATAFORMA DA SAIA(L)</t>
  </si>
  <si>
    <t>DISTANCIA/COMPRIMENTO DA SAIA ( C)</t>
  </si>
  <si>
    <t>VÁRIÁVEIS</t>
  </si>
  <si>
    <t>VOLUME DA SAIA DO SUB-LEITO ( Vsaia;sl)</t>
  </si>
  <si>
    <t>VOLUME TOTAL DO SUBLEITO (Vtsl)</t>
  </si>
  <si>
    <t>QUANTIDADE</t>
  </si>
  <si>
    <t>UNIDADE</t>
  </si>
  <si>
    <t>3.2</t>
  </si>
  <si>
    <t>t/m³</t>
  </si>
  <si>
    <t>IV</t>
  </si>
  <si>
    <t>SERVIÇO DE PAVIMENTAÇÃO</t>
  </si>
  <si>
    <t>4.1</t>
  </si>
  <si>
    <t>BASE ESTABILIZADA GRANULOMÉTRICAMENTE SEM MISTURA</t>
  </si>
  <si>
    <t>LIMPEZA LATERAL MECANIZADA: L x c x Ld</t>
  </si>
  <si>
    <t>VOLUME DA BASE ( Vb)</t>
  </si>
  <si>
    <t>VOLUME DA SAIA DO BASE ( Vsaia;b)</t>
  </si>
  <si>
    <t>3.3</t>
  </si>
  <si>
    <t>GOVERNO DO ESTADO DO PARÁ</t>
  </si>
  <si>
    <t>SECRETARIA EXECUTIVA DE TRANSPORTES</t>
  </si>
  <si>
    <t>SETRAN</t>
  </si>
  <si>
    <t>LOCALIZAÇÃO DOS BUEIROS</t>
  </si>
  <si>
    <t xml:space="preserve"> Nº.</t>
  </si>
  <si>
    <t>SERVIÇO</t>
  </si>
  <si>
    <t>TIPO</t>
  </si>
  <si>
    <t>BSTC</t>
  </si>
  <si>
    <t>Ñ EXISTE</t>
  </si>
  <si>
    <t>CRIAR</t>
  </si>
  <si>
    <t>COMPRIMENTO (m)</t>
  </si>
  <si>
    <t>DIAMETRO (m)</t>
  </si>
  <si>
    <t>LOCALIZAÇÃO (km)</t>
  </si>
  <si>
    <t>SITUAÇÃO ATUAL</t>
  </si>
  <si>
    <t>-</t>
  </si>
  <si>
    <t>2º NUCLEO REGIONAL</t>
  </si>
  <si>
    <t>LABORATORISTA: Jeronimo</t>
  </si>
  <si>
    <t xml:space="preserve">EMPRESA:  SETRAN </t>
  </si>
  <si>
    <t>LARGURA MÉDIA</t>
  </si>
  <si>
    <t>Localização</t>
  </si>
  <si>
    <t>Largura</t>
  </si>
  <si>
    <t>Registro</t>
  </si>
  <si>
    <t>Largura Média(m)</t>
  </si>
  <si>
    <t>Km</t>
  </si>
  <si>
    <t>Foto</t>
  </si>
  <si>
    <t>Média</t>
  </si>
  <si>
    <t>RODOVIA:  PA 108</t>
  </si>
  <si>
    <t>TRECHO: BR 316 / BR 308</t>
  </si>
  <si>
    <t>LOCALIZAÇÃO DAS PONTES</t>
  </si>
  <si>
    <t>PONTE Nº.</t>
  </si>
  <si>
    <t>LOCALIZAÇÃO</t>
  </si>
  <si>
    <t>ALTURA DA LAMINA</t>
  </si>
  <si>
    <t>Foto Nº</t>
  </si>
  <si>
    <t>(Km)</t>
  </si>
  <si>
    <t>ESTRUTURA</t>
  </si>
  <si>
    <t>COMPRIMENTO</t>
  </si>
  <si>
    <t>LARGURA</t>
  </si>
  <si>
    <t>DE AGUA</t>
  </si>
  <si>
    <t>Madeira</t>
  </si>
  <si>
    <t>"</t>
  </si>
  <si>
    <t>DATA: 08/05/2016</t>
  </si>
  <si>
    <t>Engº. Resp.Álvaro Paz Neto</t>
  </si>
  <si>
    <t>PERIODO: 08 / 05 / 2016</t>
  </si>
  <si>
    <t>4.2</t>
  </si>
  <si>
    <t>V</t>
  </si>
  <si>
    <t>5.1</t>
  </si>
  <si>
    <t>5.1.1</t>
  </si>
  <si>
    <t>5.1.2</t>
  </si>
  <si>
    <t>5.1.3</t>
  </si>
  <si>
    <t>SERVIÇO DE OBRA DE ARTE CORRENTE</t>
  </si>
  <si>
    <t>ALTURA (A)</t>
  </si>
  <si>
    <t>DIAMETRO EXTERNO (Dext)</t>
  </si>
  <si>
    <t>COMPRIMENTO ( C)</t>
  </si>
  <si>
    <t>ESCAVAÇÃO (l xh x c)</t>
  </si>
  <si>
    <t>LARG. DA PLATAFORMA (l)</t>
  </si>
  <si>
    <t>REATERRO COMPACTADO</t>
  </si>
  <si>
    <t>VOLUME DO TUBO NA REDE (Vtr)</t>
  </si>
  <si>
    <t>VOLUME TOTAL (Vt= Vesc - Vtr)</t>
  </si>
  <si>
    <t>VOLUME DE ESCAVAÇÃO (Vesc)</t>
  </si>
  <si>
    <t>ALTURA (h) = 0,15 + Dext + (1,5 X Dext)</t>
  </si>
  <si>
    <t>ESPESSURA (e)</t>
  </si>
  <si>
    <t>DIAMETRO INTERNO (Dint)</t>
  </si>
  <si>
    <t>5.2</t>
  </si>
  <si>
    <t>5.3</t>
  </si>
  <si>
    <t>5.3.1</t>
  </si>
  <si>
    <t>5.3.2</t>
  </si>
  <si>
    <t>5.4</t>
  </si>
  <si>
    <t>5.3.3</t>
  </si>
  <si>
    <r>
      <t xml:space="preserve">REDE DE CORPO DE BDTC </t>
    </r>
    <r>
      <rPr>
        <sz val="11"/>
        <color theme="1"/>
        <rFont val="Calibri"/>
        <family val="2"/>
      </rPr>
      <t>Ø=</t>
    </r>
    <r>
      <rPr>
        <sz val="11"/>
        <color theme="1"/>
        <rFont val="Calibri"/>
        <family val="2"/>
        <scheme val="minor"/>
      </rPr>
      <t>1,00 (AC/BC)</t>
    </r>
  </si>
  <si>
    <t>REDE DE CORPO DE BSTC Ø=0,80 (AC/BC)</t>
  </si>
  <si>
    <t>ASSENTAMENTO DE CORPO DE BSTC Ø= 0,80 (AC/BC)</t>
  </si>
  <si>
    <t>BOCA DE BSTC Ø=0,80 (AC/BC)</t>
  </si>
  <si>
    <t>BOCA DE BSTC Ø= 0,80 (AC/BC)</t>
  </si>
  <si>
    <t>N EXISTE</t>
  </si>
  <si>
    <t>REGULARIZAÇÃO DO SUB-LEITO</t>
  </si>
  <si>
    <t>LABORATORISTA: Fred Meguy</t>
  </si>
  <si>
    <t>KM 0,5 AO KM 0,6</t>
  </si>
  <si>
    <t>KM 0,7 AO KM 1,0</t>
  </si>
  <si>
    <t>KM 1,1 AO KM 1,5</t>
  </si>
  <si>
    <t>KM 1,6 AO KM 1,8</t>
  </si>
  <si>
    <t>KM 3,6 AO KM 3,8</t>
  </si>
  <si>
    <t>KM 7,9 AO KM 8,1</t>
  </si>
  <si>
    <t>KM 9,4 AO KM 9,6</t>
  </si>
  <si>
    <t>KM 10,3 AO KM 10,9</t>
  </si>
  <si>
    <t>KM 14,8 AO KM 15,1</t>
  </si>
  <si>
    <t>KM 15,8 AO KM 16,0</t>
  </si>
  <si>
    <t>KM 17,3 AO KM 17,5</t>
  </si>
  <si>
    <t>VOLUME TOTAL DE ATERRO COMPACTADO (VTC)</t>
  </si>
  <si>
    <t>KM 20,3 AO KM 20,5</t>
  </si>
  <si>
    <t>KM 21,2 AO KM 21,9</t>
  </si>
  <si>
    <t>KM 22,0 AO KM 22,1</t>
  </si>
  <si>
    <t>KM 24,5 AO KM 25,3</t>
  </si>
  <si>
    <t>KM 27,6 AO KM 27,8</t>
  </si>
  <si>
    <t>KM 29,1 AO KM 29,3</t>
  </si>
  <si>
    <t>KM 31,0 AO KM 31,6</t>
  </si>
  <si>
    <t>KM 32,0 AO KM 33,1</t>
  </si>
  <si>
    <t>KM 33,1 AO KM 33,4</t>
  </si>
  <si>
    <t>KM 33,5 AO KM 33,7</t>
  </si>
  <si>
    <t>KM 34,7 AO KM 34,8</t>
  </si>
  <si>
    <t>KM 35,2 AO KM 35,6</t>
  </si>
  <si>
    <t>KM 35,7 AO KM 36,2</t>
  </si>
  <si>
    <t>KM 36,7 AO KM 36,9</t>
  </si>
  <si>
    <t>KM 37,5 AO KM 37,7</t>
  </si>
  <si>
    <t>KM 39,5 AO KM 40,0</t>
  </si>
  <si>
    <t>KM 42,6 AO KM 42,8</t>
  </si>
  <si>
    <t>KM 43,3 AO KM 43,6</t>
  </si>
  <si>
    <t>KM 43,9 AO KM 44,0</t>
  </si>
  <si>
    <t>KM 44,5 AO KM 45,0</t>
  </si>
  <si>
    <t>KM 47,1 AO KM 47,8</t>
  </si>
  <si>
    <t>VOLUME TOTAL DE BASE (Vb)</t>
  </si>
  <si>
    <t>VOLUME TOTAL DO BASE (Vb)</t>
  </si>
  <si>
    <t>VOLUME TOTAL DE BASE + EMPOLAMENTO</t>
  </si>
  <si>
    <t>VOLUME DE ATERRO COMPACTADO + EMPOLAMENTO</t>
  </si>
  <si>
    <t>2.3</t>
  </si>
  <si>
    <t>REATERRO COMPACTADO: L x H x E</t>
  </si>
  <si>
    <t>2.3.1</t>
  </si>
  <si>
    <t>RECUPERAÇÃO DE PONTO DE EROSÃO - KM 15,5 AO KM 18,5</t>
  </si>
  <si>
    <t>ALTURA (H)</t>
  </si>
  <si>
    <t>EXTENÇÃO (E)</t>
  </si>
  <si>
    <t>2.3.2</t>
  </si>
  <si>
    <t>DMT</t>
  </si>
  <si>
    <t>KM</t>
  </si>
  <si>
    <t>KM 7,0 AO KM 7,9</t>
  </si>
  <si>
    <t>KM 9,9 AO KM 11,5</t>
  </si>
  <si>
    <t>KM 12,6 AO KM 13,7</t>
  </si>
  <si>
    <t>VOLUME TOTAL DE ELEVAÇÃO DE GREIDE</t>
  </si>
  <si>
    <t>VOL TOTAL DE ELEVAÇÃO DE GRAIDE + EMPOLAMENTO</t>
  </si>
  <si>
    <t>SUB-BASE ESTABILIZADA GRANULOMÉTRICAMENTE SEM MISTURA</t>
  </si>
  <si>
    <t>VOLUME TOTAL DO SUBLEITO (Vtb)</t>
  </si>
  <si>
    <t>VOL TOTAL DE BASE + EMPOLAMENTO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</si>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</sst>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/>
    </xf>
    <xf numFmtId="0" fontId="3" fillId="0" borderId="6" xfId="0" applyFont="1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0" fontId="0" fillId="2" borderId="9" xfId="0" applyFill="1" applyBorder="1" applyAlignment="1">
      <alignment/>
    </xf>
    <xf numFmtId="0" fontId="4" fillId="0" borderId="0" xfId="0" applyFont="1" applyBorder="1"/>
    <xf numFmtId="0" fontId="0" fillId="0" borderId="0" xfId="0" applyBorder="1"/>
    <xf numFmtId="0" fontId="3" fillId="0" borderId="10" xfId="0" applyFont="1" applyBorder="1"/>
    <xf numFmtId="0" fontId="5" fillId="2" borderId="11" xfId="0" applyFont="1" applyFill="1" applyBorder="1" applyAlignment="1">
      <alignment horizontal="center"/>
    </xf>
    <xf numFmtId="0" fontId="6" fillId="0" borderId="12" xfId="0" applyFont="1" applyBorder="1"/>
    <xf numFmtId="0" fontId="0" fillId="0" borderId="13" xfId="0" applyBorder="1"/>
    <xf numFmtId="0" fontId="5" fillId="0" borderId="13" xfId="0" applyFont="1" applyBorder="1"/>
    <xf numFmtId="0" fontId="7" fillId="0" borderId="13" xfId="0" applyFont="1" applyBorder="1"/>
    <xf numFmtId="0" fontId="3" fillId="0" borderId="14" xfId="0" applyFont="1" applyBorder="1"/>
    <xf numFmtId="0" fontId="5" fillId="0" borderId="6" xfId="0" applyFont="1" applyBorder="1" applyAlignment="1" quotePrefix="1">
      <alignment horizontal="left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 applyAlignment="1" quotePrefix="1">
      <alignment horizontal="left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/>
    <xf numFmtId="0" fontId="0" fillId="0" borderId="1" xfId="0" applyBorder="1"/>
    <xf numFmtId="0" fontId="0" fillId="0" borderId="22" xfId="0" applyBorder="1"/>
    <xf numFmtId="0" fontId="0" fillId="0" borderId="19" xfId="0" applyBorder="1" applyAlignment="1">
      <alignment horizontal="center" vertical="center"/>
    </xf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5" fillId="2" borderId="9" xfId="0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5" fillId="0" borderId="7" xfId="0" applyFont="1" applyBorder="1" applyAlignment="1">
      <alignment/>
    </xf>
    <xf numFmtId="0" fontId="5" fillId="0" borderId="7" xfId="0" applyFont="1" applyBorder="1"/>
    <xf numFmtId="0" fontId="0" fillId="0" borderId="8" xfId="0" applyBorder="1"/>
    <xf numFmtId="0" fontId="5" fillId="0" borderId="25" xfId="0" applyFont="1" applyBorder="1"/>
    <xf numFmtId="0" fontId="5" fillId="0" borderId="25" xfId="0" applyFont="1" applyBorder="1" applyAlignment="1" quotePrefix="1">
      <alignment horizontal="left"/>
    </xf>
    <xf numFmtId="0" fontId="7" fillId="0" borderId="25" xfId="0" applyFont="1" applyBorder="1"/>
    <xf numFmtId="0" fontId="0" fillId="0" borderId="17" xfId="0" applyBorder="1"/>
    <xf numFmtId="0" fontId="0" fillId="0" borderId="26" xfId="0" applyBorder="1"/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0" xfId="0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1" fontId="0" fillId="0" borderId="2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0" fontId="0" fillId="0" borderId="38" xfId="0" applyBorder="1"/>
    <xf numFmtId="0" fontId="0" fillId="0" borderId="12" xfId="0" applyBorder="1"/>
    <xf numFmtId="0" fontId="0" fillId="0" borderId="32" xfId="0" applyBorder="1"/>
    <xf numFmtId="0" fontId="0" fillId="0" borderId="37" xfId="0" applyBorder="1"/>
    <xf numFmtId="2" fontId="9" fillId="0" borderId="16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28" xfId="0" applyBorder="1"/>
    <xf numFmtId="0" fontId="5" fillId="0" borderId="7" xfId="0" applyFont="1" applyBorder="1" applyAlignment="1" quotePrefix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Border="1"/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" fontId="0" fillId="0" borderId="4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2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42" xfId="0" applyFont="1" applyBorder="1"/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0" xfId="0" applyFont="1" applyBorder="1"/>
    <xf numFmtId="0" fontId="0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4" fontId="0" fillId="3" borderId="42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43" xfId="0" applyFill="1" applyBorder="1"/>
    <xf numFmtId="4" fontId="0" fillId="3" borderId="44" xfId="0" applyNumberFormat="1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" fontId="0" fillId="0" borderId="37" xfId="0" applyNumberFormat="1" applyBorder="1" applyAlignment="1">
      <alignment horizontal="center" vertical="center"/>
    </xf>
    <xf numFmtId="0" fontId="0" fillId="4" borderId="4" xfId="0" applyFill="1" applyBorder="1"/>
    <xf numFmtId="4" fontId="0" fillId="4" borderId="42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" fontId="0" fillId="3" borderId="46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9" fontId="0" fillId="0" borderId="22" xfId="0" applyNumberFormat="1" applyFont="1" applyBorder="1" applyAlignment="1">
      <alignment horizontal="center" vertical="center"/>
    </xf>
    <xf numFmtId="44" fontId="0" fillId="0" borderId="0" xfId="0" applyNumberFormat="1" applyFont="1"/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9" fillId="0" borderId="4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5 2" xfId="20"/>
    <cellStyle name="Porcentagem 6" xfId="21"/>
    <cellStyle name="Porcentagem 5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42</xdr:row>
      <xdr:rowOff>9525</xdr:rowOff>
    </xdr:from>
    <xdr:to>
      <xdr:col>4</xdr:col>
      <xdr:colOff>790575</xdr:colOff>
      <xdr:row>47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467725"/>
          <a:ext cx="5086350" cy="1095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342900</xdr:colOff>
      <xdr:row>68</xdr:row>
      <xdr:rowOff>19050</xdr:rowOff>
    </xdr:from>
    <xdr:ext cx="5086350" cy="1095375"/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3506450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94</xdr:row>
      <xdr:rowOff>28575</xdr:rowOff>
    </xdr:from>
    <xdr:ext cx="5086350" cy="1095375"/>
    <xdr:pic>
      <xdr:nvPicPr>
        <xdr:cNvPr id="9" name="Imagem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8545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333375</xdr:colOff>
      <xdr:row>888</xdr:row>
      <xdr:rowOff>28575</xdr:rowOff>
    </xdr:from>
    <xdr:ext cx="4724400" cy="952500"/>
    <xdr:pic>
      <xdr:nvPicPr>
        <xdr:cNvPr id="19" name="Imagem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72107225"/>
          <a:ext cx="4724400" cy="952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120</xdr:row>
      <xdr:rowOff>28575</xdr:rowOff>
    </xdr:from>
    <xdr:ext cx="5086350" cy="1095375"/>
    <xdr:pic>
      <xdr:nvPicPr>
        <xdr:cNvPr id="8" name="Imagem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3574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146</xdr:row>
      <xdr:rowOff>28575</xdr:rowOff>
    </xdr:from>
    <xdr:ext cx="5086350" cy="1095375"/>
    <xdr:pic>
      <xdr:nvPicPr>
        <xdr:cNvPr id="10" name="Imagem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8603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172</xdr:row>
      <xdr:rowOff>28575</xdr:rowOff>
    </xdr:from>
    <xdr:ext cx="5086350" cy="1095375"/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3632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198</xdr:row>
      <xdr:rowOff>28575</xdr:rowOff>
    </xdr:from>
    <xdr:ext cx="5086350" cy="1095375"/>
    <xdr:pic>
      <xdr:nvPicPr>
        <xdr:cNvPr id="12" name="Imagem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86619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224</xdr:row>
      <xdr:rowOff>28575</xdr:rowOff>
    </xdr:from>
    <xdr:ext cx="5086350" cy="1095375"/>
    <xdr:pic>
      <xdr:nvPicPr>
        <xdr:cNvPr id="13" name="Imagem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3691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250</xdr:row>
      <xdr:rowOff>28575</xdr:rowOff>
    </xdr:from>
    <xdr:ext cx="5086350" cy="1095375"/>
    <xdr:pic>
      <xdr:nvPicPr>
        <xdr:cNvPr id="14" name="Imagem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8720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276</xdr:row>
      <xdr:rowOff>28575</xdr:rowOff>
    </xdr:from>
    <xdr:ext cx="5086350" cy="1095375"/>
    <xdr:pic>
      <xdr:nvPicPr>
        <xdr:cNvPr id="15" name="Imagem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3749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302</xdr:row>
      <xdr:rowOff>28575</xdr:rowOff>
    </xdr:from>
    <xdr:ext cx="5086350" cy="1095375"/>
    <xdr:pic>
      <xdr:nvPicPr>
        <xdr:cNvPr id="16" name="Imagem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8778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328</xdr:row>
      <xdr:rowOff>28575</xdr:rowOff>
    </xdr:from>
    <xdr:ext cx="5086350" cy="1095375"/>
    <xdr:pic>
      <xdr:nvPicPr>
        <xdr:cNvPr id="17" name="Imagem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38079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354</xdr:row>
      <xdr:rowOff>28575</xdr:rowOff>
    </xdr:from>
    <xdr:ext cx="5086350" cy="1095375"/>
    <xdr:pic>
      <xdr:nvPicPr>
        <xdr:cNvPr id="18" name="Imagem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8837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380</xdr:row>
      <xdr:rowOff>28575</xdr:rowOff>
    </xdr:from>
    <xdr:ext cx="5086350" cy="1095375"/>
    <xdr:pic>
      <xdr:nvPicPr>
        <xdr:cNvPr id="20" name="Imagem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3866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406</xdr:row>
      <xdr:rowOff>28575</xdr:rowOff>
    </xdr:from>
    <xdr:ext cx="5086350" cy="1095375"/>
    <xdr:pic>
      <xdr:nvPicPr>
        <xdr:cNvPr id="21" name="Imagem 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8895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432</xdr:row>
      <xdr:rowOff>28575</xdr:rowOff>
    </xdr:from>
    <xdr:ext cx="5086350" cy="1095375"/>
    <xdr:pic>
      <xdr:nvPicPr>
        <xdr:cNvPr id="22" name="Imagem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924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458</xdr:row>
      <xdr:rowOff>28575</xdr:rowOff>
    </xdr:from>
    <xdr:ext cx="5086350" cy="1095375"/>
    <xdr:pic>
      <xdr:nvPicPr>
        <xdr:cNvPr id="23" name="Imagem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89539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484</xdr:row>
      <xdr:rowOff>28575</xdr:rowOff>
    </xdr:from>
    <xdr:ext cx="5086350" cy="1095375"/>
    <xdr:pic>
      <xdr:nvPicPr>
        <xdr:cNvPr id="24" name="Imagem 2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3983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510</xdr:row>
      <xdr:rowOff>28575</xdr:rowOff>
    </xdr:from>
    <xdr:ext cx="5086350" cy="1095375"/>
    <xdr:pic>
      <xdr:nvPicPr>
        <xdr:cNvPr id="25" name="Imagem 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9012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536</xdr:row>
      <xdr:rowOff>28575</xdr:rowOff>
    </xdr:from>
    <xdr:ext cx="5086350" cy="1095375"/>
    <xdr:pic>
      <xdr:nvPicPr>
        <xdr:cNvPr id="26" name="Imagem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4041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562</xdr:row>
      <xdr:rowOff>28575</xdr:rowOff>
    </xdr:from>
    <xdr:ext cx="5086350" cy="1095375"/>
    <xdr:pic>
      <xdr:nvPicPr>
        <xdr:cNvPr id="27" name="Imagem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9070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588</xdr:row>
      <xdr:rowOff>28575</xdr:rowOff>
    </xdr:from>
    <xdr:ext cx="5086350" cy="1095375"/>
    <xdr:pic>
      <xdr:nvPicPr>
        <xdr:cNvPr id="28" name="Imagem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40999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614</xdr:row>
      <xdr:rowOff>28575</xdr:rowOff>
    </xdr:from>
    <xdr:ext cx="5086350" cy="1095375"/>
    <xdr:pic>
      <xdr:nvPicPr>
        <xdr:cNvPr id="29" name="Imagem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9129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640</xdr:row>
      <xdr:rowOff>28575</xdr:rowOff>
    </xdr:from>
    <xdr:ext cx="5086350" cy="1095375"/>
    <xdr:pic>
      <xdr:nvPicPr>
        <xdr:cNvPr id="30" name="Imagem 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4158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666</xdr:row>
      <xdr:rowOff>28575</xdr:rowOff>
    </xdr:from>
    <xdr:ext cx="5086350" cy="1095375"/>
    <xdr:pic>
      <xdr:nvPicPr>
        <xdr:cNvPr id="31" name="Imagem 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9187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692</xdr:row>
      <xdr:rowOff>28575</xdr:rowOff>
    </xdr:from>
    <xdr:ext cx="5086350" cy="1095375"/>
    <xdr:pic>
      <xdr:nvPicPr>
        <xdr:cNvPr id="32" name="Imagem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34216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718</xdr:row>
      <xdr:rowOff>28575</xdr:rowOff>
    </xdr:from>
    <xdr:ext cx="5086350" cy="1095375"/>
    <xdr:pic>
      <xdr:nvPicPr>
        <xdr:cNvPr id="33" name="Imagem 3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392459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744</xdr:row>
      <xdr:rowOff>28575</xdr:rowOff>
    </xdr:from>
    <xdr:ext cx="5086350" cy="1095375"/>
    <xdr:pic>
      <xdr:nvPicPr>
        <xdr:cNvPr id="34" name="Imagem 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442751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770</xdr:row>
      <xdr:rowOff>28575</xdr:rowOff>
    </xdr:from>
    <xdr:ext cx="5086350" cy="1095375"/>
    <xdr:pic>
      <xdr:nvPicPr>
        <xdr:cNvPr id="35" name="Imagem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493043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796</xdr:row>
      <xdr:rowOff>28575</xdr:rowOff>
    </xdr:from>
    <xdr:ext cx="5086350" cy="1095375"/>
    <xdr:pic>
      <xdr:nvPicPr>
        <xdr:cNvPr id="36" name="Imagem 3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543335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822</xdr:row>
      <xdr:rowOff>28575</xdr:rowOff>
    </xdr:from>
    <xdr:ext cx="5086350" cy="1095375"/>
    <xdr:pic>
      <xdr:nvPicPr>
        <xdr:cNvPr id="37" name="Imagem 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593627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848</xdr:row>
      <xdr:rowOff>28575</xdr:rowOff>
    </xdr:from>
    <xdr:ext cx="5086350" cy="1095375"/>
    <xdr:pic>
      <xdr:nvPicPr>
        <xdr:cNvPr id="38" name="Imagem 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64391975"/>
          <a:ext cx="5086350" cy="10953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4</xdr:row>
      <xdr:rowOff>28575</xdr:rowOff>
    </xdr:from>
    <xdr:to>
      <xdr:col>3</xdr:col>
      <xdr:colOff>571500</xdr:colOff>
      <xdr:row>17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790575"/>
          <a:ext cx="31432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49</xdr:row>
      <xdr:rowOff>0</xdr:rowOff>
    </xdr:from>
    <xdr:to>
      <xdr:col>4</xdr:col>
      <xdr:colOff>352425</xdr:colOff>
      <xdr:row>62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9486900"/>
          <a:ext cx="43910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561975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100"/>
          <a:ext cx="409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36</xdr:row>
      <xdr:rowOff>0</xdr:rowOff>
    </xdr:from>
    <xdr:to>
      <xdr:col>0</xdr:col>
      <xdr:colOff>552450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9437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cxnSp macro="">
      <xdr:nvCxnSpPr>
        <xdr:cNvPr id="3" name="Conector reto 75"/>
        <xdr:cNvCxnSpPr/>
      </xdr:nvCxnSpPr>
      <xdr:spPr>
        <a:xfrm>
          <a:off x="6657975" y="1171575"/>
          <a:ext cx="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0</xdr:row>
      <xdr:rowOff>38100</xdr:rowOff>
    </xdr:from>
    <xdr:to>
      <xdr:col>0</xdr:col>
      <xdr:colOff>657225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38100"/>
          <a:ext cx="457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cxnSp macro="">
      <xdr:nvCxnSpPr>
        <xdr:cNvPr id="5" name="Conector reto 75"/>
        <xdr:cNvCxnSpPr/>
      </xdr:nvCxnSpPr>
      <xdr:spPr>
        <a:xfrm>
          <a:off x="6657975" y="1171575"/>
          <a:ext cx="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62</xdr:row>
      <xdr:rowOff>9525</xdr:rowOff>
    </xdr:from>
    <xdr:to>
      <xdr:col>4</xdr:col>
      <xdr:colOff>790575</xdr:colOff>
      <xdr:row>67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15825"/>
          <a:ext cx="5086350" cy="1095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342900</xdr:colOff>
      <xdr:row>88</xdr:row>
      <xdr:rowOff>19050</xdr:rowOff>
    </xdr:from>
    <xdr:ext cx="5086350" cy="1095375"/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7354550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342900</xdr:colOff>
      <xdr:row>114</xdr:row>
      <xdr:rowOff>28575</xdr:rowOff>
    </xdr:from>
    <xdr:ext cx="5086350" cy="1095375"/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2393275"/>
          <a:ext cx="5086350" cy="1095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333375</xdr:colOff>
      <xdr:row>187</xdr:row>
      <xdr:rowOff>28575</xdr:rowOff>
    </xdr:from>
    <xdr:ext cx="4724400" cy="952500"/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0108525"/>
          <a:ext cx="4724400" cy="9525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4</xdr:row>
      <xdr:rowOff>28575</xdr:rowOff>
    </xdr:from>
    <xdr:to>
      <xdr:col>3</xdr:col>
      <xdr:colOff>571500</xdr:colOff>
      <xdr:row>17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790575"/>
          <a:ext cx="31432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49</xdr:row>
      <xdr:rowOff>0</xdr:rowOff>
    </xdr:from>
    <xdr:to>
      <xdr:col>4</xdr:col>
      <xdr:colOff>352425</xdr:colOff>
      <xdr:row>62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9486900"/>
          <a:ext cx="43910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0"/>
  <sheetViews>
    <sheetView tabSelected="1" view="pageBreakPreview" zoomScaleSheetLayoutView="100" zoomScalePageLayoutView="40" workbookViewId="0" topLeftCell="A1">
      <selection activeCell="J31" sqref="J31"/>
    </sheetView>
  </sheetViews>
  <sheetFormatPr defaultColWidth="9.140625" defaultRowHeight="15"/>
  <cols>
    <col min="1" max="1" width="7.28125" style="118" customWidth="1"/>
    <col min="2" max="2" width="22.421875" style="118" customWidth="1"/>
    <col min="3" max="3" width="26.421875" style="118" customWidth="1"/>
    <col min="4" max="4" width="20.7109375" style="118" customWidth="1"/>
    <col min="5" max="5" width="13.7109375" style="118" customWidth="1"/>
    <col min="6" max="6" width="15.8515625" style="118" bestFit="1" customWidth="1"/>
    <col min="7" max="7" width="12.7109375" style="118" customWidth="1"/>
    <col min="8" max="8" width="13.00390625" style="118" customWidth="1"/>
    <col min="9" max="9" width="12.7109375" style="118" customWidth="1"/>
    <col min="10" max="16384" width="9.140625" style="118" customWidth="1"/>
  </cols>
  <sheetData>
    <row r="1" spans="1:2" ht="15">
      <c r="A1" s="116" t="s">
        <v>0</v>
      </c>
      <c r="B1" s="117" t="s">
        <v>1</v>
      </c>
    </row>
    <row r="2" spans="1:4" ht="15">
      <c r="A2" s="116" t="s">
        <v>2</v>
      </c>
      <c r="B2" s="212" t="s">
        <v>20</v>
      </c>
      <c r="C2" s="212"/>
      <c r="D2" s="212"/>
    </row>
    <row r="3" ht="15.75" thickBot="1"/>
    <row r="4" spans="2:4" ht="15">
      <c r="B4" s="119" t="s">
        <v>37</v>
      </c>
      <c r="C4" s="120" t="s">
        <v>3</v>
      </c>
      <c r="D4" s="121" t="s">
        <v>4</v>
      </c>
    </row>
    <row r="5" spans="2:4" ht="15">
      <c r="B5" s="122" t="s">
        <v>21</v>
      </c>
      <c r="C5" s="123">
        <v>4</v>
      </c>
      <c r="D5" s="124" t="s">
        <v>5</v>
      </c>
    </row>
    <row r="6" spans="2:4" ht="15">
      <c r="B6" s="122" t="s">
        <v>8</v>
      </c>
      <c r="C6" s="123">
        <v>8</v>
      </c>
      <c r="D6" s="124" t="s">
        <v>5</v>
      </c>
    </row>
    <row r="7" spans="2:4" ht="15">
      <c r="B7" s="122" t="s">
        <v>22</v>
      </c>
      <c r="C7" s="123">
        <v>2</v>
      </c>
      <c r="D7" s="124" t="s">
        <v>6</v>
      </c>
    </row>
    <row r="8" spans="2:4" ht="15.75" thickBot="1">
      <c r="B8" s="125" t="s">
        <v>23</v>
      </c>
      <c r="C8" s="126">
        <f>C5*C6*C7</f>
        <v>64</v>
      </c>
      <c r="D8" s="127" t="s">
        <v>7</v>
      </c>
    </row>
    <row r="10" spans="1:7" ht="15">
      <c r="A10" s="116" t="s">
        <v>9</v>
      </c>
      <c r="B10" s="212" t="s">
        <v>10</v>
      </c>
      <c r="C10" s="212"/>
      <c r="D10" s="212"/>
      <c r="E10" s="212"/>
      <c r="F10" s="212"/>
      <c r="G10" s="212"/>
    </row>
    <row r="12" spans="1:5" ht="30" customHeight="1">
      <c r="A12" s="116" t="s">
        <v>11</v>
      </c>
      <c r="B12" s="213" t="s">
        <v>12</v>
      </c>
      <c r="C12" s="213"/>
      <c r="D12" s="213"/>
      <c r="E12" s="213"/>
    </row>
    <row r="13" spans="1:2" ht="15">
      <c r="A13" s="116" t="s">
        <v>13</v>
      </c>
      <c r="B13" s="117" t="s">
        <v>14</v>
      </c>
    </row>
    <row r="15" spans="1:5" ht="15">
      <c r="A15" s="116" t="s">
        <v>15</v>
      </c>
      <c r="B15" s="212" t="s">
        <v>59</v>
      </c>
      <c r="C15" s="212"/>
      <c r="D15" s="212"/>
      <c r="E15" s="212"/>
    </row>
    <row r="16" ht="15.75" thickBot="1"/>
    <row r="17" spans="2:5" ht="15">
      <c r="B17" s="208" t="s">
        <v>37</v>
      </c>
      <c r="C17" s="209"/>
      <c r="D17" s="120" t="s">
        <v>3</v>
      </c>
      <c r="E17" s="128" t="s">
        <v>18</v>
      </c>
    </row>
    <row r="18" spans="2:5" ht="15">
      <c r="B18" s="210" t="s">
        <v>26</v>
      </c>
      <c r="C18" s="211"/>
      <c r="D18" s="123">
        <v>3</v>
      </c>
      <c r="E18" s="124" t="s">
        <v>5</v>
      </c>
    </row>
    <row r="19" spans="2:5" ht="15">
      <c r="B19" s="210" t="s">
        <v>27</v>
      </c>
      <c r="C19" s="211"/>
      <c r="D19" s="123">
        <v>48400</v>
      </c>
      <c r="E19" s="124" t="s">
        <v>5</v>
      </c>
    </row>
    <row r="20" spans="2:5" ht="15">
      <c r="B20" s="210" t="s">
        <v>19</v>
      </c>
      <c r="C20" s="211"/>
      <c r="D20" s="123">
        <v>2</v>
      </c>
      <c r="E20" s="124" t="s">
        <v>6</v>
      </c>
    </row>
    <row r="21" spans="2:5" ht="15.75" thickBot="1">
      <c r="B21" s="217" t="s">
        <v>28</v>
      </c>
      <c r="C21" s="218"/>
      <c r="D21" s="126">
        <f>D18*D19*D20</f>
        <v>290400</v>
      </c>
      <c r="E21" s="127" t="s">
        <v>7</v>
      </c>
    </row>
    <row r="23" spans="1:2" ht="15">
      <c r="A23" s="116" t="s">
        <v>24</v>
      </c>
      <c r="B23" s="117" t="s">
        <v>25</v>
      </c>
    </row>
    <row r="24" ht="15.75" thickBot="1"/>
    <row r="25" spans="2:5" ht="15">
      <c r="B25" s="208" t="s">
        <v>37</v>
      </c>
      <c r="C25" s="209"/>
      <c r="D25" s="120" t="s">
        <v>3</v>
      </c>
      <c r="E25" s="128" t="s">
        <v>18</v>
      </c>
    </row>
    <row r="26" spans="2:5" ht="15">
      <c r="B26" s="210" t="s">
        <v>16</v>
      </c>
      <c r="C26" s="211"/>
      <c r="D26" s="123">
        <v>1</v>
      </c>
      <c r="E26" s="124" t="s">
        <v>5</v>
      </c>
    </row>
    <row r="27" spans="2:5" ht="15">
      <c r="B27" s="210" t="s">
        <v>17</v>
      </c>
      <c r="C27" s="211"/>
      <c r="D27" s="123">
        <v>48400</v>
      </c>
      <c r="E27" s="124" t="s">
        <v>5</v>
      </c>
    </row>
    <row r="28" spans="2:5" ht="15">
      <c r="B28" s="210" t="s">
        <v>19</v>
      </c>
      <c r="C28" s="211"/>
      <c r="D28" s="123">
        <v>2</v>
      </c>
      <c r="E28" s="124" t="s">
        <v>6</v>
      </c>
    </row>
    <row r="29" spans="2:5" ht="15.75" thickBot="1">
      <c r="B29" s="217" t="s">
        <v>29</v>
      </c>
      <c r="C29" s="218"/>
      <c r="D29" s="126">
        <f>D26*D27*D28</f>
        <v>96800</v>
      </c>
      <c r="E29" s="148" t="s">
        <v>5</v>
      </c>
    </row>
    <row r="31" spans="1:2" ht="15">
      <c r="A31" s="116" t="s">
        <v>38</v>
      </c>
      <c r="B31" s="117" t="s">
        <v>39</v>
      </c>
    </row>
    <row r="33" spans="1:2" s="117" customFormat="1" ht="15">
      <c r="A33" s="116" t="s">
        <v>40</v>
      </c>
      <c r="B33" s="146" t="s">
        <v>137</v>
      </c>
    </row>
    <row r="34" ht="15.75" thickBot="1"/>
    <row r="35" spans="2:5" ht="15">
      <c r="B35" s="200" t="s">
        <v>37</v>
      </c>
      <c r="C35" s="201"/>
      <c r="D35" s="120" t="s">
        <v>3</v>
      </c>
      <c r="E35" s="121" t="s">
        <v>18</v>
      </c>
    </row>
    <row r="36" spans="2:5" ht="15">
      <c r="B36" s="207" t="s">
        <v>26</v>
      </c>
      <c r="C36" s="205"/>
      <c r="D36" s="123">
        <v>7</v>
      </c>
      <c r="E36" s="124" t="s">
        <v>5</v>
      </c>
    </row>
    <row r="37" spans="2:5" ht="15">
      <c r="B37" s="207" t="s">
        <v>27</v>
      </c>
      <c r="C37" s="205"/>
      <c r="D37" s="123">
        <v>48400</v>
      </c>
      <c r="E37" s="124" t="s">
        <v>5</v>
      </c>
    </row>
    <row r="38" spans="2:5" ht="15.75" thickBot="1">
      <c r="B38" s="206" t="s">
        <v>43</v>
      </c>
      <c r="C38" s="203"/>
      <c r="D38" s="126">
        <f>D36*D37</f>
        <v>338800</v>
      </c>
      <c r="E38" s="148" t="s">
        <v>7</v>
      </c>
    </row>
    <row r="41" spans="1:7" ht="30" customHeight="1">
      <c r="A41" s="147" t="s">
        <v>53</v>
      </c>
      <c r="B41" s="213" t="s">
        <v>41</v>
      </c>
      <c r="C41" s="213"/>
      <c r="D41" s="213"/>
      <c r="E41" s="213"/>
      <c r="F41" s="137"/>
      <c r="G41" s="137"/>
    </row>
    <row r="43" ht="15"/>
    <row r="44" ht="15"/>
    <row r="45" ht="15"/>
    <row r="46" ht="15"/>
    <row r="47" ht="15"/>
    <row r="48" ht="15.75" thickBot="1"/>
    <row r="49" spans="2:8" ht="15.75" thickBot="1">
      <c r="B49" s="214" t="s">
        <v>139</v>
      </c>
      <c r="C49" s="215"/>
      <c r="D49" s="215"/>
      <c r="E49" s="216"/>
      <c r="H49" s="138"/>
    </row>
    <row r="50" ht="15.75" thickBot="1"/>
    <row r="51" spans="2:8" ht="15">
      <c r="B51" s="200" t="s">
        <v>37</v>
      </c>
      <c r="C51" s="201"/>
      <c r="D51" s="120" t="s">
        <v>3</v>
      </c>
      <c r="E51" s="121" t="s">
        <v>18</v>
      </c>
      <c r="H51" s="138"/>
    </row>
    <row r="52" spans="2:8" ht="15">
      <c r="B52" s="207" t="s">
        <v>42</v>
      </c>
      <c r="C52" s="205"/>
      <c r="D52" s="123">
        <v>0.2</v>
      </c>
      <c r="E52" s="124" t="s">
        <v>5</v>
      </c>
      <c r="H52" s="139"/>
    </row>
    <row r="53" spans="2:8" ht="15">
      <c r="B53" s="207" t="s">
        <v>26</v>
      </c>
      <c r="C53" s="205"/>
      <c r="D53" s="123">
        <v>7</v>
      </c>
      <c r="E53" s="124" t="s">
        <v>5</v>
      </c>
      <c r="H53" s="139"/>
    </row>
    <row r="54" spans="2:8" ht="15">
      <c r="B54" s="207" t="s">
        <v>27</v>
      </c>
      <c r="C54" s="205"/>
      <c r="D54" s="123">
        <v>100</v>
      </c>
      <c r="E54" s="124" t="s">
        <v>5</v>
      </c>
      <c r="H54" s="139"/>
    </row>
    <row r="55" spans="2:8" ht="15.75" thickBot="1">
      <c r="B55" s="206" t="s">
        <v>43</v>
      </c>
      <c r="C55" s="203"/>
      <c r="D55" s="126">
        <v>0</v>
      </c>
      <c r="E55" s="127" t="s">
        <v>30</v>
      </c>
      <c r="H55" s="139"/>
    </row>
    <row r="56" ht="15.75" thickBot="1"/>
    <row r="57" spans="2:8" ht="15">
      <c r="B57" s="200" t="s">
        <v>37</v>
      </c>
      <c r="C57" s="201"/>
      <c r="D57" s="120" t="s">
        <v>3</v>
      </c>
      <c r="E57" s="121" t="s">
        <v>18</v>
      </c>
      <c r="H57" s="138"/>
    </row>
    <row r="58" spans="2:8" ht="15">
      <c r="B58" s="207" t="s">
        <v>45</v>
      </c>
      <c r="C58" s="205"/>
      <c r="D58" s="123">
        <v>0.2</v>
      </c>
      <c r="E58" s="124" t="s">
        <v>5</v>
      </c>
      <c r="H58" s="139"/>
    </row>
    <row r="59" spans="2:8" ht="15">
      <c r="B59" s="204" t="s">
        <v>46</v>
      </c>
      <c r="C59" s="205"/>
      <c r="D59" s="123">
        <v>1.04</v>
      </c>
      <c r="E59" s="124" t="s">
        <v>5</v>
      </c>
      <c r="H59" s="139"/>
    </row>
    <row r="60" spans="2:8" ht="15">
      <c r="B60" s="204" t="s">
        <v>47</v>
      </c>
      <c r="C60" s="205"/>
      <c r="D60" s="123">
        <v>100</v>
      </c>
      <c r="E60" s="124" t="s">
        <v>5</v>
      </c>
      <c r="H60" s="139"/>
    </row>
    <row r="61" spans="2:8" ht="15.75" thickBot="1">
      <c r="B61" s="202" t="s">
        <v>49</v>
      </c>
      <c r="C61" s="203"/>
      <c r="D61" s="126">
        <v>0</v>
      </c>
      <c r="E61" s="127" t="s">
        <v>30</v>
      </c>
      <c r="H61" s="139"/>
    </row>
    <row r="62" ht="15.75" thickBot="1"/>
    <row r="63" spans="2:8" ht="15">
      <c r="B63" s="208" t="s">
        <v>48</v>
      </c>
      <c r="C63" s="209"/>
      <c r="D63" s="120" t="s">
        <v>51</v>
      </c>
      <c r="E63" s="130" t="s">
        <v>52</v>
      </c>
      <c r="H63" s="140"/>
    </row>
    <row r="64" spans="2:8" ht="15">
      <c r="B64" s="131" t="str">
        <f>B55</f>
        <v>VOLUME DA SUB-LEITO ( Vsl)</v>
      </c>
      <c r="C64" s="132"/>
      <c r="D64" s="123">
        <f>D55</f>
        <v>0</v>
      </c>
      <c r="E64" s="133" t="s">
        <v>30</v>
      </c>
      <c r="H64" s="141"/>
    </row>
    <row r="65" spans="2:8" ht="15">
      <c r="B65" s="131" t="str">
        <f>B61</f>
        <v>VOLUME DA SAIA DO SUB-LEITO ( Vsaia;sl)</v>
      </c>
      <c r="C65" s="132"/>
      <c r="D65" s="123">
        <f>D61</f>
        <v>0</v>
      </c>
      <c r="E65" s="133" t="s">
        <v>30</v>
      </c>
      <c r="H65" s="141"/>
    </row>
    <row r="66" spans="2:8" ht="15.75" thickBot="1">
      <c r="B66" s="134" t="s">
        <v>50</v>
      </c>
      <c r="C66" s="135"/>
      <c r="D66" s="126">
        <f>D64+D65</f>
        <v>0</v>
      </c>
      <c r="E66" s="136" t="s">
        <v>30</v>
      </c>
      <c r="H66" s="141"/>
    </row>
    <row r="69" ht="15"/>
    <row r="74" ht="15.75" thickBot="1"/>
    <row r="75" spans="2:8" ht="15.75" thickBot="1">
      <c r="B75" s="214" t="s">
        <v>140</v>
      </c>
      <c r="C75" s="215"/>
      <c r="D75" s="215"/>
      <c r="E75" s="216"/>
      <c r="H75" s="138"/>
    </row>
    <row r="76" ht="15.75" thickBot="1"/>
    <row r="77" spans="2:8" ht="15">
      <c r="B77" s="200" t="s">
        <v>37</v>
      </c>
      <c r="C77" s="201"/>
      <c r="D77" s="120" t="s">
        <v>3</v>
      </c>
      <c r="E77" s="121" t="s">
        <v>18</v>
      </c>
      <c r="H77" s="138"/>
    </row>
    <row r="78" spans="2:8" ht="15">
      <c r="B78" s="204" t="s">
        <v>42</v>
      </c>
      <c r="C78" s="205"/>
      <c r="D78" s="123">
        <v>0.4</v>
      </c>
      <c r="E78" s="124" t="s">
        <v>5</v>
      </c>
      <c r="H78" s="139"/>
    </row>
    <row r="79" spans="2:8" ht="15">
      <c r="B79" s="204" t="s">
        <v>26</v>
      </c>
      <c r="C79" s="205"/>
      <c r="D79" s="123">
        <v>7</v>
      </c>
      <c r="E79" s="124" t="s">
        <v>5</v>
      </c>
      <c r="H79" s="139"/>
    </row>
    <row r="80" spans="2:8" ht="15">
      <c r="B80" s="204" t="s">
        <v>27</v>
      </c>
      <c r="C80" s="205"/>
      <c r="D80" s="123">
        <v>300</v>
      </c>
      <c r="E80" s="124" t="s">
        <v>5</v>
      </c>
      <c r="H80" s="139"/>
    </row>
    <row r="81" spans="2:8" ht="15.75" thickBot="1">
      <c r="B81" s="202" t="s">
        <v>43</v>
      </c>
      <c r="C81" s="203"/>
      <c r="D81" s="126">
        <v>0</v>
      </c>
      <c r="E81" s="127" t="s">
        <v>30</v>
      </c>
      <c r="H81" s="139"/>
    </row>
    <row r="82" ht="15.75" thickBot="1"/>
    <row r="83" spans="2:8" ht="15">
      <c r="B83" s="200" t="s">
        <v>37</v>
      </c>
      <c r="C83" s="201"/>
      <c r="D83" s="120" t="s">
        <v>3</v>
      </c>
      <c r="E83" s="121" t="s">
        <v>18</v>
      </c>
      <c r="H83" s="138"/>
    </row>
    <row r="84" spans="2:8" ht="15">
      <c r="B84" s="204" t="s">
        <v>45</v>
      </c>
      <c r="C84" s="205"/>
      <c r="D84" s="123">
        <v>0.4</v>
      </c>
      <c r="E84" s="124" t="s">
        <v>5</v>
      </c>
      <c r="H84" s="139"/>
    </row>
    <row r="85" spans="2:8" ht="15">
      <c r="B85" s="204" t="s">
        <v>46</v>
      </c>
      <c r="C85" s="205"/>
      <c r="D85" s="123">
        <v>1.04</v>
      </c>
      <c r="E85" s="124" t="s">
        <v>5</v>
      </c>
      <c r="H85" s="139"/>
    </row>
    <row r="86" spans="2:8" ht="15">
      <c r="B86" s="204" t="s">
        <v>47</v>
      </c>
      <c r="C86" s="205"/>
      <c r="D86" s="123">
        <v>200</v>
      </c>
      <c r="E86" s="124" t="s">
        <v>5</v>
      </c>
      <c r="H86" s="139"/>
    </row>
    <row r="87" spans="2:8" ht="15.75" thickBot="1">
      <c r="B87" s="202" t="s">
        <v>49</v>
      </c>
      <c r="C87" s="203"/>
      <c r="D87" s="126">
        <f>(((D84*D85)/2)*D86)*2</f>
        <v>83.2</v>
      </c>
      <c r="E87" s="127" t="s">
        <v>30</v>
      </c>
      <c r="H87" s="139"/>
    </row>
    <row r="88" ht="15.75" thickBot="1"/>
    <row r="89" spans="2:8" ht="15">
      <c r="B89" s="208" t="s">
        <v>48</v>
      </c>
      <c r="C89" s="209"/>
      <c r="D89" s="120" t="s">
        <v>51</v>
      </c>
      <c r="E89" s="130" t="s">
        <v>52</v>
      </c>
      <c r="H89" s="140"/>
    </row>
    <row r="90" spans="2:8" ht="15">
      <c r="B90" s="131" t="str">
        <f>B81</f>
        <v>VOLUME DA SUB-LEITO ( Vsl)</v>
      </c>
      <c r="C90" s="132"/>
      <c r="D90" s="123">
        <f>D81</f>
        <v>0</v>
      </c>
      <c r="E90" s="133" t="s">
        <v>30</v>
      </c>
      <c r="H90" s="141"/>
    </row>
    <row r="91" spans="2:8" ht="15">
      <c r="B91" s="131" t="str">
        <f>B87</f>
        <v>VOLUME DA SAIA DO SUB-LEITO ( Vsaia;sl)</v>
      </c>
      <c r="C91" s="132"/>
      <c r="D91" s="123">
        <f>D87</f>
        <v>83.2</v>
      </c>
      <c r="E91" s="133" t="s">
        <v>30</v>
      </c>
      <c r="H91" s="141"/>
    </row>
    <row r="92" spans="2:8" ht="15.75" thickBot="1">
      <c r="B92" s="134" t="s">
        <v>50</v>
      </c>
      <c r="C92" s="135"/>
      <c r="D92" s="126">
        <v>0</v>
      </c>
      <c r="E92" s="136" t="s">
        <v>30</v>
      </c>
      <c r="H92" s="141"/>
    </row>
    <row r="95" ht="15"/>
    <row r="100" ht="15.75" thickBot="1"/>
    <row r="101" spans="2:8" ht="15.75" thickBot="1">
      <c r="B101" s="214" t="s">
        <v>141</v>
      </c>
      <c r="C101" s="219"/>
      <c r="D101" s="219"/>
      <c r="E101" s="220"/>
      <c r="H101" s="138"/>
    </row>
    <row r="102" ht="15.75" thickBot="1"/>
    <row r="103" spans="2:8" ht="15">
      <c r="B103" s="208" t="s">
        <v>37</v>
      </c>
      <c r="C103" s="209"/>
      <c r="D103" s="120" t="s">
        <v>3</v>
      </c>
      <c r="E103" s="121" t="s">
        <v>18</v>
      </c>
      <c r="H103" s="138"/>
    </row>
    <row r="104" spans="2:8" ht="15">
      <c r="B104" s="210" t="s">
        <v>42</v>
      </c>
      <c r="C104" s="211"/>
      <c r="D104" s="123">
        <v>0.2</v>
      </c>
      <c r="E104" s="124" t="s">
        <v>5</v>
      </c>
      <c r="H104" s="139"/>
    </row>
    <row r="105" spans="2:8" ht="15">
      <c r="B105" s="210" t="s">
        <v>26</v>
      </c>
      <c r="C105" s="211"/>
      <c r="D105" s="123">
        <v>7</v>
      </c>
      <c r="E105" s="124" t="s">
        <v>5</v>
      </c>
      <c r="H105" s="139"/>
    </row>
    <row r="106" spans="2:8" ht="15">
      <c r="B106" s="210" t="s">
        <v>27</v>
      </c>
      <c r="C106" s="211"/>
      <c r="D106" s="123">
        <v>400</v>
      </c>
      <c r="E106" s="124" t="s">
        <v>5</v>
      </c>
      <c r="H106" s="139"/>
    </row>
    <row r="107" spans="2:8" ht="15.75" thickBot="1">
      <c r="B107" s="217" t="s">
        <v>43</v>
      </c>
      <c r="C107" s="218"/>
      <c r="D107" s="126">
        <f>D104*D105*D106</f>
        <v>560</v>
      </c>
      <c r="E107" s="127" t="s">
        <v>30</v>
      </c>
      <c r="H107" s="139"/>
    </row>
    <row r="108" ht="15.75" thickBot="1"/>
    <row r="109" spans="2:8" ht="15">
      <c r="B109" s="208" t="s">
        <v>37</v>
      </c>
      <c r="C109" s="209"/>
      <c r="D109" s="120" t="s">
        <v>3</v>
      </c>
      <c r="E109" s="121" t="s">
        <v>18</v>
      </c>
      <c r="H109" s="138"/>
    </row>
    <row r="110" spans="2:8" ht="15">
      <c r="B110" s="210" t="s">
        <v>45</v>
      </c>
      <c r="C110" s="211"/>
      <c r="D110" s="123">
        <v>0.2</v>
      </c>
      <c r="E110" s="124" t="s">
        <v>5</v>
      </c>
      <c r="H110" s="139"/>
    </row>
    <row r="111" spans="2:8" ht="15">
      <c r="B111" s="210" t="s">
        <v>46</v>
      </c>
      <c r="C111" s="211"/>
      <c r="D111" s="123">
        <v>1.04</v>
      </c>
      <c r="E111" s="124" t="s">
        <v>5</v>
      </c>
      <c r="H111" s="139"/>
    </row>
    <row r="112" spans="2:8" ht="15">
      <c r="B112" s="210" t="s">
        <v>47</v>
      </c>
      <c r="C112" s="211"/>
      <c r="D112" s="123">
        <v>400</v>
      </c>
      <c r="E112" s="124" t="s">
        <v>5</v>
      </c>
      <c r="H112" s="139"/>
    </row>
    <row r="113" spans="2:8" ht="15.75" thickBot="1">
      <c r="B113" s="217" t="s">
        <v>49</v>
      </c>
      <c r="C113" s="218"/>
      <c r="D113" s="126">
        <f>(((D110*D111)/2)*D112)*2</f>
        <v>83.2</v>
      </c>
      <c r="E113" s="127" t="s">
        <v>30</v>
      </c>
      <c r="H113" s="139"/>
    </row>
    <row r="114" ht="15.75" thickBot="1"/>
    <row r="115" spans="2:8" ht="15">
      <c r="B115" s="208" t="s">
        <v>48</v>
      </c>
      <c r="C115" s="209"/>
      <c r="D115" s="120" t="s">
        <v>51</v>
      </c>
      <c r="E115" s="130" t="s">
        <v>52</v>
      </c>
      <c r="H115" s="140"/>
    </row>
    <row r="116" spans="2:8" ht="15">
      <c r="B116" s="131" t="str">
        <f>B107</f>
        <v>VOLUME DA SUB-LEITO ( Vsl)</v>
      </c>
      <c r="C116" s="132"/>
      <c r="D116" s="123">
        <f>D107</f>
        <v>560</v>
      </c>
      <c r="E116" s="133" t="s">
        <v>30</v>
      </c>
      <c r="H116" s="141"/>
    </row>
    <row r="117" spans="2:8" ht="15">
      <c r="B117" s="131" t="str">
        <f>B113</f>
        <v>VOLUME DA SAIA DO SUB-LEITO ( Vsaia;sl)</v>
      </c>
      <c r="C117" s="132"/>
      <c r="D117" s="123">
        <v>0</v>
      </c>
      <c r="E117" s="133" t="s">
        <v>30</v>
      </c>
      <c r="H117" s="141"/>
    </row>
    <row r="118" spans="2:8" ht="15.75" thickBot="1">
      <c r="B118" s="134" t="s">
        <v>50</v>
      </c>
      <c r="C118" s="135"/>
      <c r="D118" s="126">
        <v>0</v>
      </c>
      <c r="E118" s="136" t="s">
        <v>30</v>
      </c>
      <c r="H118" s="141"/>
    </row>
    <row r="121" ht="15"/>
    <row r="126" ht="15.75" thickBot="1"/>
    <row r="127" spans="2:5" ht="15.75" thickBot="1">
      <c r="B127" s="214" t="s">
        <v>142</v>
      </c>
      <c r="C127" s="219"/>
      <c r="D127" s="219"/>
      <c r="E127" s="220"/>
    </row>
    <row r="128" ht="15.75" thickBot="1"/>
    <row r="129" spans="2:5" ht="15">
      <c r="B129" s="208" t="s">
        <v>37</v>
      </c>
      <c r="C129" s="209"/>
      <c r="D129" s="181" t="s">
        <v>3</v>
      </c>
      <c r="E129" s="121" t="s">
        <v>18</v>
      </c>
    </row>
    <row r="130" spans="2:5" ht="15">
      <c r="B130" s="210" t="s">
        <v>42</v>
      </c>
      <c r="C130" s="211"/>
      <c r="D130" s="123">
        <v>0.4</v>
      </c>
      <c r="E130" s="124" t="s">
        <v>5</v>
      </c>
    </row>
    <row r="131" spans="2:5" ht="15">
      <c r="B131" s="210" t="s">
        <v>26</v>
      </c>
      <c r="C131" s="211"/>
      <c r="D131" s="123">
        <v>7</v>
      </c>
      <c r="E131" s="124" t="s">
        <v>5</v>
      </c>
    </row>
    <row r="132" spans="2:5" ht="15">
      <c r="B132" s="210" t="s">
        <v>27</v>
      </c>
      <c r="C132" s="211"/>
      <c r="D132" s="123">
        <v>200</v>
      </c>
      <c r="E132" s="124" t="s">
        <v>5</v>
      </c>
    </row>
    <row r="133" spans="2:5" ht="15.75" thickBot="1">
      <c r="B133" s="217" t="s">
        <v>43</v>
      </c>
      <c r="C133" s="218"/>
      <c r="D133" s="126">
        <f>D130*D131*D132</f>
        <v>560</v>
      </c>
      <c r="E133" s="127" t="s">
        <v>30</v>
      </c>
    </row>
    <row r="134" ht="15.75" thickBot="1"/>
    <row r="135" spans="2:5" ht="15">
      <c r="B135" s="208" t="s">
        <v>37</v>
      </c>
      <c r="C135" s="209"/>
      <c r="D135" s="181" t="s">
        <v>3</v>
      </c>
      <c r="E135" s="121" t="s">
        <v>18</v>
      </c>
    </row>
    <row r="136" spans="2:5" ht="15">
      <c r="B136" s="210" t="s">
        <v>45</v>
      </c>
      <c r="C136" s="211"/>
      <c r="D136" s="123">
        <v>0.4</v>
      </c>
      <c r="E136" s="124" t="s">
        <v>5</v>
      </c>
    </row>
    <row r="137" spans="2:5" ht="15">
      <c r="B137" s="210" t="s">
        <v>46</v>
      </c>
      <c r="C137" s="211"/>
      <c r="D137" s="123">
        <v>1.04</v>
      </c>
      <c r="E137" s="124" t="s">
        <v>5</v>
      </c>
    </row>
    <row r="138" spans="2:5" ht="15">
      <c r="B138" s="210" t="s">
        <v>47</v>
      </c>
      <c r="C138" s="211"/>
      <c r="D138" s="123">
        <v>200</v>
      </c>
      <c r="E138" s="124" t="s">
        <v>5</v>
      </c>
    </row>
    <row r="139" spans="2:5" ht="15.75" thickBot="1">
      <c r="B139" s="217" t="s">
        <v>49</v>
      </c>
      <c r="C139" s="218"/>
      <c r="D139" s="126">
        <f>(((D136*D137)/2)*D138)*2</f>
        <v>83.2</v>
      </c>
      <c r="E139" s="127" t="s">
        <v>30</v>
      </c>
    </row>
    <row r="140" ht="15.75" thickBot="1"/>
    <row r="141" spans="2:5" ht="15">
      <c r="B141" s="208" t="s">
        <v>48</v>
      </c>
      <c r="C141" s="209"/>
      <c r="D141" s="181" t="s">
        <v>51</v>
      </c>
      <c r="E141" s="130" t="s">
        <v>52</v>
      </c>
    </row>
    <row r="142" spans="2:5" ht="15">
      <c r="B142" s="131" t="str">
        <f>B133</f>
        <v>VOLUME DA SUB-LEITO ( Vsl)</v>
      </c>
      <c r="C142" s="132"/>
      <c r="D142" s="123">
        <f>D133</f>
        <v>560</v>
      </c>
      <c r="E142" s="133" t="s">
        <v>30</v>
      </c>
    </row>
    <row r="143" spans="2:5" ht="15">
      <c r="B143" s="131" t="str">
        <f>B139</f>
        <v>VOLUME DA SAIA DO SUB-LEITO ( Vsaia;sl)</v>
      </c>
      <c r="C143" s="132"/>
      <c r="D143" s="123">
        <v>0</v>
      </c>
      <c r="E143" s="133" t="s">
        <v>30</v>
      </c>
    </row>
    <row r="144" spans="2:5" ht="15.75" thickBot="1">
      <c r="B144" s="134" t="s">
        <v>50</v>
      </c>
      <c r="C144" s="135"/>
      <c r="D144" s="126">
        <f>D142+D143</f>
        <v>560</v>
      </c>
      <c r="E144" s="136" t="s">
        <v>30</v>
      </c>
    </row>
    <row r="147" ht="15"/>
    <row r="152" ht="15.75" thickBot="1"/>
    <row r="153" spans="2:5" ht="15.75" thickBot="1">
      <c r="B153" s="214" t="s">
        <v>143</v>
      </c>
      <c r="C153" s="219"/>
      <c r="D153" s="219"/>
      <c r="E153" s="220"/>
    </row>
    <row r="154" ht="15.75" thickBot="1"/>
    <row r="155" spans="2:5" ht="15">
      <c r="B155" s="208" t="s">
        <v>37</v>
      </c>
      <c r="C155" s="209"/>
      <c r="D155" s="181" t="s">
        <v>3</v>
      </c>
      <c r="E155" s="121" t="s">
        <v>18</v>
      </c>
    </row>
    <row r="156" spans="2:5" ht="15">
      <c r="B156" s="210" t="s">
        <v>42</v>
      </c>
      <c r="C156" s="211"/>
      <c r="D156" s="123">
        <v>0.2</v>
      </c>
      <c r="E156" s="124" t="s">
        <v>5</v>
      </c>
    </row>
    <row r="157" spans="2:5" ht="15">
      <c r="B157" s="210" t="s">
        <v>26</v>
      </c>
      <c r="C157" s="211"/>
      <c r="D157" s="123">
        <v>7</v>
      </c>
      <c r="E157" s="124" t="s">
        <v>5</v>
      </c>
    </row>
    <row r="158" spans="2:5" ht="15">
      <c r="B158" s="210" t="s">
        <v>27</v>
      </c>
      <c r="C158" s="211"/>
      <c r="D158" s="123">
        <v>200</v>
      </c>
      <c r="E158" s="124" t="s">
        <v>5</v>
      </c>
    </row>
    <row r="159" spans="2:5" ht="15.75" thickBot="1">
      <c r="B159" s="217" t="s">
        <v>43</v>
      </c>
      <c r="C159" s="218"/>
      <c r="D159" s="126">
        <f>D156*D157*D158</f>
        <v>280</v>
      </c>
      <c r="E159" s="127" t="s">
        <v>30</v>
      </c>
    </row>
    <row r="160" ht="15.75" thickBot="1"/>
    <row r="161" spans="2:5" ht="15">
      <c r="B161" s="208" t="s">
        <v>37</v>
      </c>
      <c r="C161" s="209"/>
      <c r="D161" s="181" t="s">
        <v>3</v>
      </c>
      <c r="E161" s="121" t="s">
        <v>18</v>
      </c>
    </row>
    <row r="162" spans="2:5" ht="15">
      <c r="B162" s="210" t="s">
        <v>45</v>
      </c>
      <c r="C162" s="211"/>
      <c r="D162" s="123">
        <v>0.2</v>
      </c>
      <c r="E162" s="124" t="s">
        <v>5</v>
      </c>
    </row>
    <row r="163" spans="2:5" ht="15">
      <c r="B163" s="210" t="s">
        <v>46</v>
      </c>
      <c r="C163" s="211"/>
      <c r="D163" s="123">
        <v>1.04</v>
      </c>
      <c r="E163" s="124" t="s">
        <v>5</v>
      </c>
    </row>
    <row r="164" spans="2:5" ht="15">
      <c r="B164" s="210" t="s">
        <v>47</v>
      </c>
      <c r="C164" s="211"/>
      <c r="D164" s="123">
        <v>200</v>
      </c>
      <c r="E164" s="124" t="s">
        <v>5</v>
      </c>
    </row>
    <row r="165" spans="2:5" ht="15.75" thickBot="1">
      <c r="B165" s="217" t="s">
        <v>49</v>
      </c>
      <c r="C165" s="218"/>
      <c r="D165" s="126">
        <v>0</v>
      </c>
      <c r="E165" s="127" t="s">
        <v>30</v>
      </c>
    </row>
    <row r="166" ht="15.75" thickBot="1"/>
    <row r="167" spans="2:5" ht="15">
      <c r="B167" s="208" t="s">
        <v>48</v>
      </c>
      <c r="C167" s="209"/>
      <c r="D167" s="181" t="s">
        <v>51</v>
      </c>
      <c r="E167" s="130" t="s">
        <v>52</v>
      </c>
    </row>
    <row r="168" spans="2:5" ht="15">
      <c r="B168" s="131" t="str">
        <f>B159</f>
        <v>VOLUME DA SUB-LEITO ( Vsl)</v>
      </c>
      <c r="C168" s="132"/>
      <c r="D168" s="123">
        <f>D159</f>
        <v>280</v>
      </c>
      <c r="E168" s="133" t="s">
        <v>30</v>
      </c>
    </row>
    <row r="169" spans="2:5" ht="15">
      <c r="B169" s="131" t="str">
        <f>B165</f>
        <v>VOLUME DA SAIA DO SUB-LEITO ( Vsaia;sl)</v>
      </c>
      <c r="C169" s="132"/>
      <c r="D169" s="123">
        <f>D165</f>
        <v>0</v>
      </c>
      <c r="E169" s="133" t="s">
        <v>30</v>
      </c>
    </row>
    <row r="170" spans="2:5" ht="15.75" thickBot="1">
      <c r="B170" s="134" t="s">
        <v>50</v>
      </c>
      <c r="C170" s="135"/>
      <c r="D170" s="126">
        <f>D168+D169</f>
        <v>280</v>
      </c>
      <c r="E170" s="136" t="s">
        <v>30</v>
      </c>
    </row>
    <row r="171" spans="2:5" ht="15">
      <c r="B171" s="184"/>
      <c r="C171" s="184"/>
      <c r="D171" s="185"/>
      <c r="E171" s="141"/>
    </row>
    <row r="173" ht="15"/>
    <row r="178" ht="15.75" thickBot="1"/>
    <row r="179" spans="2:5" ht="15.75" thickBot="1">
      <c r="B179" s="214" t="s">
        <v>144</v>
      </c>
      <c r="C179" s="219"/>
      <c r="D179" s="219"/>
      <c r="E179" s="220"/>
    </row>
    <row r="180" ht="15.75" thickBot="1"/>
    <row r="181" spans="2:5" ht="15">
      <c r="B181" s="208" t="s">
        <v>37</v>
      </c>
      <c r="C181" s="209"/>
      <c r="D181" s="181" t="s">
        <v>3</v>
      </c>
      <c r="E181" s="121" t="s">
        <v>18</v>
      </c>
    </row>
    <row r="182" spans="2:5" ht="15">
      <c r="B182" s="210" t="s">
        <v>42</v>
      </c>
      <c r="C182" s="211"/>
      <c r="D182" s="123">
        <v>0.2</v>
      </c>
      <c r="E182" s="124" t="s">
        <v>5</v>
      </c>
    </row>
    <row r="183" spans="2:5" ht="15">
      <c r="B183" s="210" t="s">
        <v>26</v>
      </c>
      <c r="C183" s="211"/>
      <c r="D183" s="123">
        <v>7</v>
      </c>
      <c r="E183" s="124" t="s">
        <v>5</v>
      </c>
    </row>
    <row r="184" spans="2:5" ht="15">
      <c r="B184" s="210" t="s">
        <v>27</v>
      </c>
      <c r="C184" s="211"/>
      <c r="D184" s="123">
        <v>200</v>
      </c>
      <c r="E184" s="124" t="s">
        <v>5</v>
      </c>
    </row>
    <row r="185" spans="2:5" ht="15.75" thickBot="1">
      <c r="B185" s="217" t="s">
        <v>43</v>
      </c>
      <c r="C185" s="218"/>
      <c r="D185" s="126">
        <f>D182*D183*D184</f>
        <v>280</v>
      </c>
      <c r="E185" s="127" t="s">
        <v>30</v>
      </c>
    </row>
    <row r="186" ht="15.75" thickBot="1"/>
    <row r="187" spans="2:5" ht="15">
      <c r="B187" s="208" t="s">
        <v>37</v>
      </c>
      <c r="C187" s="209"/>
      <c r="D187" s="181" t="s">
        <v>3</v>
      </c>
      <c r="E187" s="121" t="s">
        <v>18</v>
      </c>
    </row>
    <row r="188" spans="2:5" ht="15">
      <c r="B188" s="210" t="s">
        <v>45</v>
      </c>
      <c r="C188" s="211"/>
      <c r="D188" s="123">
        <v>0.2</v>
      </c>
      <c r="E188" s="124" t="s">
        <v>5</v>
      </c>
    </row>
    <row r="189" spans="2:5" ht="15">
      <c r="B189" s="210" t="s">
        <v>46</v>
      </c>
      <c r="C189" s="211"/>
      <c r="D189" s="123">
        <v>1.04</v>
      </c>
      <c r="E189" s="124" t="s">
        <v>5</v>
      </c>
    </row>
    <row r="190" spans="2:5" ht="15">
      <c r="B190" s="210" t="s">
        <v>47</v>
      </c>
      <c r="C190" s="211"/>
      <c r="D190" s="123">
        <v>200</v>
      </c>
      <c r="E190" s="124" t="s">
        <v>5</v>
      </c>
    </row>
    <row r="191" spans="2:5" ht="15.75" thickBot="1">
      <c r="B191" s="217" t="s">
        <v>49</v>
      </c>
      <c r="C191" s="218"/>
      <c r="D191" s="126">
        <v>0</v>
      </c>
      <c r="E191" s="127" t="s">
        <v>30</v>
      </c>
    </row>
    <row r="192" ht="15.75" thickBot="1"/>
    <row r="193" spans="2:5" ht="15">
      <c r="B193" s="208" t="s">
        <v>48</v>
      </c>
      <c r="C193" s="209"/>
      <c r="D193" s="181" t="s">
        <v>51</v>
      </c>
      <c r="E193" s="130" t="s">
        <v>52</v>
      </c>
    </row>
    <row r="194" spans="2:5" ht="15">
      <c r="B194" s="131" t="str">
        <f>B185</f>
        <v>VOLUME DA SUB-LEITO ( Vsl)</v>
      </c>
      <c r="C194" s="132"/>
      <c r="D194" s="123">
        <f>D185</f>
        <v>280</v>
      </c>
      <c r="E194" s="133" t="s">
        <v>30</v>
      </c>
    </row>
    <row r="195" spans="2:5" ht="15">
      <c r="B195" s="131" t="str">
        <f>B191</f>
        <v>VOLUME DA SAIA DO SUB-LEITO ( Vsaia;sl)</v>
      </c>
      <c r="C195" s="132"/>
      <c r="D195" s="123">
        <v>0</v>
      </c>
      <c r="E195" s="133" t="s">
        <v>30</v>
      </c>
    </row>
    <row r="196" spans="2:5" ht="15.75" thickBot="1">
      <c r="B196" s="134" t="s">
        <v>50</v>
      </c>
      <c r="C196" s="135"/>
      <c r="D196" s="126">
        <f>D194+D195</f>
        <v>280</v>
      </c>
      <c r="E196" s="136" t="s">
        <v>30</v>
      </c>
    </row>
    <row r="197" spans="2:5" ht="15">
      <c r="B197" s="184"/>
      <c r="C197" s="184"/>
      <c r="D197" s="185"/>
      <c r="E197" s="141"/>
    </row>
    <row r="199" ht="15"/>
    <row r="204" ht="15.75" thickBot="1"/>
    <row r="205" spans="2:5" ht="15.75" thickBot="1">
      <c r="B205" s="214" t="s">
        <v>145</v>
      </c>
      <c r="C205" s="219"/>
      <c r="D205" s="219"/>
      <c r="E205" s="220"/>
    </row>
    <row r="206" ht="15.75" thickBot="1"/>
    <row r="207" spans="2:5" ht="15">
      <c r="B207" s="208" t="s">
        <v>37</v>
      </c>
      <c r="C207" s="209"/>
      <c r="D207" s="181" t="s">
        <v>3</v>
      </c>
      <c r="E207" s="121" t="s">
        <v>18</v>
      </c>
    </row>
    <row r="208" spans="2:5" ht="15">
      <c r="B208" s="210" t="s">
        <v>42</v>
      </c>
      <c r="C208" s="211"/>
      <c r="D208" s="123">
        <v>0.2</v>
      </c>
      <c r="E208" s="124" t="s">
        <v>5</v>
      </c>
    </row>
    <row r="209" spans="2:5" ht="15">
      <c r="B209" s="210" t="s">
        <v>26</v>
      </c>
      <c r="C209" s="211"/>
      <c r="D209" s="123">
        <v>7</v>
      </c>
      <c r="E209" s="124" t="s">
        <v>5</v>
      </c>
    </row>
    <row r="210" spans="2:5" ht="15">
      <c r="B210" s="210" t="s">
        <v>27</v>
      </c>
      <c r="C210" s="211"/>
      <c r="D210" s="123">
        <v>200</v>
      </c>
      <c r="E210" s="124" t="s">
        <v>5</v>
      </c>
    </row>
    <row r="211" spans="2:5" ht="15.75" thickBot="1">
      <c r="B211" s="217" t="s">
        <v>43</v>
      </c>
      <c r="C211" s="218"/>
      <c r="D211" s="126">
        <f>D208*D209*D210</f>
        <v>280</v>
      </c>
      <c r="E211" s="127" t="s">
        <v>30</v>
      </c>
    </row>
    <row r="212" ht="15.75" thickBot="1"/>
    <row r="213" spans="2:5" ht="15">
      <c r="B213" s="208" t="s">
        <v>37</v>
      </c>
      <c r="C213" s="209"/>
      <c r="D213" s="181" t="s">
        <v>3</v>
      </c>
      <c r="E213" s="121" t="s">
        <v>18</v>
      </c>
    </row>
    <row r="214" spans="2:5" ht="15">
      <c r="B214" s="210" t="s">
        <v>45</v>
      </c>
      <c r="C214" s="211"/>
      <c r="D214" s="123">
        <v>0.2</v>
      </c>
      <c r="E214" s="124" t="s">
        <v>5</v>
      </c>
    </row>
    <row r="215" spans="2:5" ht="15">
      <c r="B215" s="210" t="s">
        <v>46</v>
      </c>
      <c r="C215" s="211"/>
      <c r="D215" s="123">
        <v>1.04</v>
      </c>
      <c r="E215" s="124" t="s">
        <v>5</v>
      </c>
    </row>
    <row r="216" spans="2:5" ht="15">
      <c r="B216" s="210" t="s">
        <v>47</v>
      </c>
      <c r="C216" s="211"/>
      <c r="D216" s="123">
        <v>200</v>
      </c>
      <c r="E216" s="124" t="s">
        <v>5</v>
      </c>
    </row>
    <row r="217" spans="2:5" ht="15.75" thickBot="1">
      <c r="B217" s="217" t="s">
        <v>49</v>
      </c>
      <c r="C217" s="218"/>
      <c r="D217" s="126">
        <v>0</v>
      </c>
      <c r="E217" s="127" t="s">
        <v>30</v>
      </c>
    </row>
    <row r="218" ht="15.75" thickBot="1"/>
    <row r="219" spans="2:5" ht="15">
      <c r="B219" s="208" t="s">
        <v>48</v>
      </c>
      <c r="C219" s="209"/>
      <c r="D219" s="181" t="s">
        <v>51</v>
      </c>
      <c r="E219" s="130" t="s">
        <v>52</v>
      </c>
    </row>
    <row r="220" spans="2:5" ht="15">
      <c r="B220" s="131" t="str">
        <f>B211</f>
        <v>VOLUME DA SUB-LEITO ( Vsl)</v>
      </c>
      <c r="C220" s="132"/>
      <c r="D220" s="123">
        <f>D211</f>
        <v>280</v>
      </c>
      <c r="E220" s="133" t="s">
        <v>30</v>
      </c>
    </row>
    <row r="221" spans="2:5" ht="15">
      <c r="B221" s="131" t="str">
        <f>B217</f>
        <v>VOLUME DA SAIA DO SUB-LEITO ( Vsaia;sl)</v>
      </c>
      <c r="C221" s="132"/>
      <c r="D221" s="123">
        <v>0</v>
      </c>
      <c r="E221" s="133" t="s">
        <v>30</v>
      </c>
    </row>
    <row r="222" spans="2:5" ht="15.75" thickBot="1">
      <c r="B222" s="134" t="s">
        <v>50</v>
      </c>
      <c r="C222" s="135"/>
      <c r="D222" s="126">
        <f>D220+D221</f>
        <v>280</v>
      </c>
      <c r="E222" s="136" t="s">
        <v>30</v>
      </c>
    </row>
    <row r="223" spans="2:5" ht="15">
      <c r="B223" s="184"/>
      <c r="C223" s="184"/>
      <c r="D223" s="185"/>
      <c r="E223" s="141"/>
    </row>
    <row r="225" ht="15"/>
    <row r="230" ht="15.75" thickBot="1"/>
    <row r="231" spans="2:5" ht="15.75" thickBot="1">
      <c r="B231" s="214" t="s">
        <v>146</v>
      </c>
      <c r="C231" s="219"/>
      <c r="D231" s="219"/>
      <c r="E231" s="220"/>
    </row>
    <row r="232" ht="15.75" thickBot="1"/>
    <row r="233" spans="2:5" ht="15">
      <c r="B233" s="208" t="s">
        <v>37</v>
      </c>
      <c r="C233" s="209"/>
      <c r="D233" s="181" t="s">
        <v>3</v>
      </c>
      <c r="E233" s="121" t="s">
        <v>18</v>
      </c>
    </row>
    <row r="234" spans="2:5" ht="15">
      <c r="B234" s="210" t="s">
        <v>42</v>
      </c>
      <c r="C234" s="211"/>
      <c r="D234" s="123">
        <v>0.2</v>
      </c>
      <c r="E234" s="124" t="s">
        <v>5</v>
      </c>
    </row>
    <row r="235" spans="2:5" ht="15">
      <c r="B235" s="210" t="s">
        <v>26</v>
      </c>
      <c r="C235" s="211"/>
      <c r="D235" s="123">
        <v>7</v>
      </c>
      <c r="E235" s="124" t="s">
        <v>5</v>
      </c>
    </row>
    <row r="236" spans="2:5" ht="15">
      <c r="B236" s="210" t="s">
        <v>27</v>
      </c>
      <c r="C236" s="211"/>
      <c r="D236" s="123">
        <v>600</v>
      </c>
      <c r="E236" s="124" t="s">
        <v>5</v>
      </c>
    </row>
    <row r="237" spans="2:5" ht="15.75" thickBot="1">
      <c r="B237" s="217" t="s">
        <v>43</v>
      </c>
      <c r="C237" s="218"/>
      <c r="D237" s="126">
        <f>D234*D235*D236</f>
        <v>840.0000000000001</v>
      </c>
      <c r="E237" s="127" t="s">
        <v>30</v>
      </c>
    </row>
    <row r="238" ht="15.75" thickBot="1"/>
    <row r="239" spans="2:5" ht="15">
      <c r="B239" s="208" t="s">
        <v>37</v>
      </c>
      <c r="C239" s="209"/>
      <c r="D239" s="181" t="s">
        <v>3</v>
      </c>
      <c r="E239" s="121" t="s">
        <v>18</v>
      </c>
    </row>
    <row r="240" spans="2:5" ht="15">
      <c r="B240" s="210" t="s">
        <v>45</v>
      </c>
      <c r="C240" s="211"/>
      <c r="D240" s="123">
        <v>0.2</v>
      </c>
      <c r="E240" s="124" t="s">
        <v>5</v>
      </c>
    </row>
    <row r="241" spans="2:5" ht="15">
      <c r="B241" s="210" t="s">
        <v>46</v>
      </c>
      <c r="C241" s="211"/>
      <c r="D241" s="123">
        <v>1.04</v>
      </c>
      <c r="E241" s="124" t="s">
        <v>5</v>
      </c>
    </row>
    <row r="242" spans="2:5" ht="15">
      <c r="B242" s="210" t="s">
        <v>47</v>
      </c>
      <c r="C242" s="211"/>
      <c r="D242" s="123">
        <v>600</v>
      </c>
      <c r="E242" s="124" t="s">
        <v>5</v>
      </c>
    </row>
    <row r="243" spans="2:5" ht="15.75" thickBot="1">
      <c r="B243" s="217" t="s">
        <v>49</v>
      </c>
      <c r="C243" s="218"/>
      <c r="D243" s="126">
        <v>0</v>
      </c>
      <c r="E243" s="127" t="s">
        <v>30</v>
      </c>
    </row>
    <row r="244" ht="15.75" thickBot="1"/>
    <row r="245" spans="2:5" ht="15">
      <c r="B245" s="208" t="s">
        <v>48</v>
      </c>
      <c r="C245" s="209"/>
      <c r="D245" s="181" t="s">
        <v>51</v>
      </c>
      <c r="E245" s="130" t="s">
        <v>52</v>
      </c>
    </row>
    <row r="246" spans="2:5" ht="15">
      <c r="B246" s="131" t="str">
        <f>B237</f>
        <v>VOLUME DA SUB-LEITO ( Vsl)</v>
      </c>
      <c r="C246" s="132"/>
      <c r="D246" s="123">
        <f>D237</f>
        <v>840.0000000000001</v>
      </c>
      <c r="E246" s="133" t="s">
        <v>30</v>
      </c>
    </row>
    <row r="247" spans="2:5" ht="15">
      <c r="B247" s="131" t="str">
        <f>B243</f>
        <v>VOLUME DA SAIA DO SUB-LEITO ( Vsaia;sl)</v>
      </c>
      <c r="C247" s="132"/>
      <c r="D247" s="123">
        <f>D243</f>
        <v>0</v>
      </c>
      <c r="E247" s="133" t="s">
        <v>30</v>
      </c>
    </row>
    <row r="248" spans="2:5" ht="15.75" thickBot="1">
      <c r="B248" s="134" t="s">
        <v>50</v>
      </c>
      <c r="C248" s="135"/>
      <c r="D248" s="126">
        <f>D246+D247</f>
        <v>840.0000000000001</v>
      </c>
      <c r="E248" s="136" t="s">
        <v>30</v>
      </c>
    </row>
    <row r="249" spans="2:5" ht="15">
      <c r="B249" s="184"/>
      <c r="C249" s="184"/>
      <c r="D249" s="185"/>
      <c r="E249" s="141"/>
    </row>
    <row r="251" ht="15"/>
    <row r="256" ht="15.75" thickBot="1"/>
    <row r="257" spans="2:5" ht="15.75" thickBot="1">
      <c r="B257" s="214" t="s">
        <v>147</v>
      </c>
      <c r="C257" s="219"/>
      <c r="D257" s="219"/>
      <c r="E257" s="220"/>
    </row>
    <row r="258" ht="15.75" thickBot="1"/>
    <row r="259" spans="2:5" ht="15">
      <c r="B259" s="208" t="s">
        <v>37</v>
      </c>
      <c r="C259" s="209"/>
      <c r="D259" s="181" t="s">
        <v>3</v>
      </c>
      <c r="E259" s="121" t="s">
        <v>18</v>
      </c>
    </row>
    <row r="260" spans="2:5" ht="15">
      <c r="B260" s="210" t="s">
        <v>42</v>
      </c>
      <c r="C260" s="211"/>
      <c r="D260" s="123">
        <v>0.2</v>
      </c>
      <c r="E260" s="124" t="s">
        <v>5</v>
      </c>
    </row>
    <row r="261" spans="2:5" ht="15">
      <c r="B261" s="210" t="s">
        <v>26</v>
      </c>
      <c r="C261" s="211"/>
      <c r="D261" s="123">
        <v>7</v>
      </c>
      <c r="E261" s="124" t="s">
        <v>5</v>
      </c>
    </row>
    <row r="262" spans="2:5" ht="15">
      <c r="B262" s="210" t="s">
        <v>27</v>
      </c>
      <c r="C262" s="211"/>
      <c r="D262" s="123">
        <v>300</v>
      </c>
      <c r="E262" s="124" t="s">
        <v>5</v>
      </c>
    </row>
    <row r="263" spans="2:5" ht="15.75" thickBot="1">
      <c r="B263" s="217" t="s">
        <v>43</v>
      </c>
      <c r="C263" s="218"/>
      <c r="D263" s="126">
        <f>D260*D261*D262</f>
        <v>420.00000000000006</v>
      </c>
      <c r="E263" s="127" t="s">
        <v>30</v>
      </c>
    </row>
    <row r="264" ht="15.75" thickBot="1"/>
    <row r="265" spans="2:5" ht="15">
      <c r="B265" s="208" t="s">
        <v>37</v>
      </c>
      <c r="C265" s="209"/>
      <c r="D265" s="181" t="s">
        <v>3</v>
      </c>
      <c r="E265" s="121" t="s">
        <v>18</v>
      </c>
    </row>
    <row r="266" spans="2:5" ht="15">
      <c r="B266" s="210" t="s">
        <v>45</v>
      </c>
      <c r="C266" s="211"/>
      <c r="D266" s="123">
        <v>0.2</v>
      </c>
      <c r="E266" s="124" t="s">
        <v>5</v>
      </c>
    </row>
    <row r="267" spans="2:5" ht="15">
      <c r="B267" s="210" t="s">
        <v>46</v>
      </c>
      <c r="C267" s="211"/>
      <c r="D267" s="123">
        <v>1.04</v>
      </c>
      <c r="E267" s="124" t="s">
        <v>5</v>
      </c>
    </row>
    <row r="268" spans="2:5" ht="15">
      <c r="B268" s="210" t="s">
        <v>47</v>
      </c>
      <c r="C268" s="211"/>
      <c r="D268" s="123">
        <v>300</v>
      </c>
      <c r="E268" s="124" t="s">
        <v>5</v>
      </c>
    </row>
    <row r="269" spans="2:5" ht="15.75" thickBot="1">
      <c r="B269" s="217" t="s">
        <v>49</v>
      </c>
      <c r="C269" s="218"/>
      <c r="D269" s="126">
        <v>0</v>
      </c>
      <c r="E269" s="127" t="s">
        <v>30</v>
      </c>
    </row>
    <row r="270" ht="15.75" thickBot="1"/>
    <row r="271" spans="2:5" ht="15">
      <c r="B271" s="208" t="s">
        <v>48</v>
      </c>
      <c r="C271" s="209"/>
      <c r="D271" s="181" t="s">
        <v>51</v>
      </c>
      <c r="E271" s="130" t="s">
        <v>52</v>
      </c>
    </row>
    <row r="272" spans="2:5" ht="15">
      <c r="B272" s="131" t="str">
        <f>B263</f>
        <v>VOLUME DA SUB-LEITO ( Vsl)</v>
      </c>
      <c r="C272" s="132"/>
      <c r="D272" s="123">
        <f>D263</f>
        <v>420.00000000000006</v>
      </c>
      <c r="E272" s="133" t="s">
        <v>30</v>
      </c>
    </row>
    <row r="273" spans="2:5" ht="15">
      <c r="B273" s="131" t="str">
        <f>B269</f>
        <v>VOLUME DA SAIA DO SUB-LEITO ( Vsaia;sl)</v>
      </c>
      <c r="C273" s="132"/>
      <c r="D273" s="123">
        <v>0</v>
      </c>
      <c r="E273" s="133" t="s">
        <v>30</v>
      </c>
    </row>
    <row r="274" spans="2:5" ht="15.75" thickBot="1">
      <c r="B274" s="134" t="s">
        <v>50</v>
      </c>
      <c r="C274" s="135"/>
      <c r="D274" s="126">
        <f>D272+D273</f>
        <v>420.00000000000006</v>
      </c>
      <c r="E274" s="136" t="s">
        <v>30</v>
      </c>
    </row>
    <row r="275" spans="2:5" ht="15">
      <c r="B275" s="184"/>
      <c r="C275" s="184"/>
      <c r="D275" s="185"/>
      <c r="E275" s="141"/>
    </row>
    <row r="277" ht="15"/>
    <row r="282" ht="15.75" thickBot="1"/>
    <row r="283" spans="2:5" ht="15.75" thickBot="1">
      <c r="B283" s="214" t="s">
        <v>148</v>
      </c>
      <c r="C283" s="219"/>
      <c r="D283" s="219"/>
      <c r="E283" s="220"/>
    </row>
    <row r="284" ht="15.75" thickBot="1"/>
    <row r="285" spans="2:5" ht="15">
      <c r="B285" s="208" t="s">
        <v>37</v>
      </c>
      <c r="C285" s="209"/>
      <c r="D285" s="181" t="s">
        <v>3</v>
      </c>
      <c r="E285" s="121" t="s">
        <v>18</v>
      </c>
    </row>
    <row r="286" spans="2:5" ht="15">
      <c r="B286" s="210" t="s">
        <v>42</v>
      </c>
      <c r="C286" s="211"/>
      <c r="D286" s="123">
        <v>0.2</v>
      </c>
      <c r="E286" s="124" t="s">
        <v>5</v>
      </c>
    </row>
    <row r="287" spans="2:5" ht="15">
      <c r="B287" s="210" t="s">
        <v>26</v>
      </c>
      <c r="C287" s="211"/>
      <c r="D287" s="123">
        <v>7</v>
      </c>
      <c r="E287" s="124" t="s">
        <v>5</v>
      </c>
    </row>
    <row r="288" spans="2:5" ht="15">
      <c r="B288" s="210" t="s">
        <v>27</v>
      </c>
      <c r="C288" s="211"/>
      <c r="D288" s="123">
        <v>200</v>
      </c>
      <c r="E288" s="124" t="s">
        <v>5</v>
      </c>
    </row>
    <row r="289" spans="2:5" ht="15.75" thickBot="1">
      <c r="B289" s="217" t="s">
        <v>43</v>
      </c>
      <c r="C289" s="218"/>
      <c r="D289" s="126">
        <f>D286*D287*D288</f>
        <v>280</v>
      </c>
      <c r="E289" s="127" t="s">
        <v>30</v>
      </c>
    </row>
    <row r="290" ht="15.75" thickBot="1"/>
    <row r="291" spans="2:5" ht="15">
      <c r="B291" s="208" t="s">
        <v>37</v>
      </c>
      <c r="C291" s="209"/>
      <c r="D291" s="181" t="s">
        <v>3</v>
      </c>
      <c r="E291" s="121" t="s">
        <v>18</v>
      </c>
    </row>
    <row r="292" spans="2:5" ht="15">
      <c r="B292" s="210" t="s">
        <v>45</v>
      </c>
      <c r="C292" s="211"/>
      <c r="D292" s="123">
        <v>0.2</v>
      </c>
      <c r="E292" s="124" t="s">
        <v>5</v>
      </c>
    </row>
    <row r="293" spans="2:5" ht="15">
      <c r="B293" s="210" t="s">
        <v>46</v>
      </c>
      <c r="C293" s="211"/>
      <c r="D293" s="123">
        <v>1.04</v>
      </c>
      <c r="E293" s="124" t="s">
        <v>5</v>
      </c>
    </row>
    <row r="294" spans="2:5" ht="15">
      <c r="B294" s="210" t="s">
        <v>47</v>
      </c>
      <c r="C294" s="211"/>
      <c r="D294" s="123">
        <v>200</v>
      </c>
      <c r="E294" s="124" t="s">
        <v>5</v>
      </c>
    </row>
    <row r="295" spans="2:5" ht="15.75" thickBot="1">
      <c r="B295" s="217" t="s">
        <v>49</v>
      </c>
      <c r="C295" s="218"/>
      <c r="D295" s="126">
        <v>0</v>
      </c>
      <c r="E295" s="127" t="s">
        <v>30</v>
      </c>
    </row>
    <row r="296" ht="15.75" thickBot="1"/>
    <row r="297" spans="2:5" ht="15">
      <c r="B297" s="208" t="s">
        <v>48</v>
      </c>
      <c r="C297" s="209"/>
      <c r="D297" s="181" t="s">
        <v>51</v>
      </c>
      <c r="E297" s="130" t="s">
        <v>52</v>
      </c>
    </row>
    <row r="298" spans="2:5" ht="15">
      <c r="B298" s="131" t="str">
        <f>B289</f>
        <v>VOLUME DA SUB-LEITO ( Vsl)</v>
      </c>
      <c r="C298" s="132"/>
      <c r="D298" s="123">
        <f>D289</f>
        <v>280</v>
      </c>
      <c r="E298" s="133" t="s">
        <v>30</v>
      </c>
    </row>
    <row r="299" spans="2:5" ht="15">
      <c r="B299" s="131" t="str">
        <f>B295</f>
        <v>VOLUME DA SAIA DO SUB-LEITO ( Vsaia;sl)</v>
      </c>
      <c r="C299" s="132"/>
      <c r="D299" s="123">
        <f>D295</f>
        <v>0</v>
      </c>
      <c r="E299" s="133" t="s">
        <v>30</v>
      </c>
    </row>
    <row r="300" spans="2:5" ht="15.75" thickBot="1">
      <c r="B300" s="134" t="s">
        <v>50</v>
      </c>
      <c r="C300" s="135"/>
      <c r="D300" s="126">
        <f>D298+D299</f>
        <v>280</v>
      </c>
      <c r="E300" s="136" t="s">
        <v>30</v>
      </c>
    </row>
    <row r="301" spans="2:5" ht="15">
      <c r="B301" s="184"/>
      <c r="C301" s="184"/>
      <c r="D301" s="185"/>
      <c r="E301" s="141"/>
    </row>
    <row r="303" ht="15"/>
    <row r="308" ht="15.75" thickBot="1"/>
    <row r="309" spans="2:5" ht="15.75" thickBot="1">
      <c r="B309" s="214" t="s">
        <v>149</v>
      </c>
      <c r="C309" s="219"/>
      <c r="D309" s="219"/>
      <c r="E309" s="220"/>
    </row>
    <row r="310" ht="15.75" thickBot="1"/>
    <row r="311" spans="2:5" ht="15">
      <c r="B311" s="208" t="s">
        <v>37</v>
      </c>
      <c r="C311" s="209"/>
      <c r="D311" s="181" t="s">
        <v>3</v>
      </c>
      <c r="E311" s="121" t="s">
        <v>18</v>
      </c>
    </row>
    <row r="312" spans="2:5" ht="15">
      <c r="B312" s="210" t="s">
        <v>42</v>
      </c>
      <c r="C312" s="211"/>
      <c r="D312" s="123">
        <v>0.2</v>
      </c>
      <c r="E312" s="124" t="s">
        <v>5</v>
      </c>
    </row>
    <row r="313" spans="2:5" ht="15">
      <c r="B313" s="210" t="s">
        <v>26</v>
      </c>
      <c r="C313" s="211"/>
      <c r="D313" s="123">
        <v>7</v>
      </c>
      <c r="E313" s="124" t="s">
        <v>5</v>
      </c>
    </row>
    <row r="314" spans="2:5" ht="15">
      <c r="B314" s="210" t="s">
        <v>27</v>
      </c>
      <c r="C314" s="211"/>
      <c r="D314" s="123">
        <v>200</v>
      </c>
      <c r="E314" s="124" t="s">
        <v>5</v>
      </c>
    </row>
    <row r="315" spans="2:5" ht="15.75" thickBot="1">
      <c r="B315" s="217" t="s">
        <v>43</v>
      </c>
      <c r="C315" s="218"/>
      <c r="D315" s="126">
        <f>D312*D313*D314</f>
        <v>280</v>
      </c>
      <c r="E315" s="127" t="s">
        <v>30</v>
      </c>
    </row>
    <row r="316" ht="15.75" thickBot="1"/>
    <row r="317" spans="2:5" ht="15">
      <c r="B317" s="208" t="s">
        <v>37</v>
      </c>
      <c r="C317" s="209"/>
      <c r="D317" s="181" t="s">
        <v>3</v>
      </c>
      <c r="E317" s="121" t="s">
        <v>18</v>
      </c>
    </row>
    <row r="318" spans="2:5" ht="15">
      <c r="B318" s="210" t="s">
        <v>45</v>
      </c>
      <c r="C318" s="211"/>
      <c r="D318" s="123">
        <v>0.2</v>
      </c>
      <c r="E318" s="124" t="s">
        <v>5</v>
      </c>
    </row>
    <row r="319" spans="2:5" ht="15">
      <c r="B319" s="210" t="s">
        <v>46</v>
      </c>
      <c r="C319" s="211"/>
      <c r="D319" s="123">
        <v>1.04</v>
      </c>
      <c r="E319" s="124" t="s">
        <v>5</v>
      </c>
    </row>
    <row r="320" spans="2:5" ht="15">
      <c r="B320" s="210" t="s">
        <v>47</v>
      </c>
      <c r="C320" s="211"/>
      <c r="D320" s="123">
        <v>200</v>
      </c>
      <c r="E320" s="124" t="s">
        <v>5</v>
      </c>
    </row>
    <row r="321" spans="2:5" ht="15.75" thickBot="1">
      <c r="B321" s="217" t="s">
        <v>49</v>
      </c>
      <c r="C321" s="218"/>
      <c r="D321" s="126"/>
      <c r="E321" s="127" t="s">
        <v>30</v>
      </c>
    </row>
    <row r="322" ht="15.75" thickBot="1"/>
    <row r="323" spans="2:5" ht="15">
      <c r="B323" s="208" t="s">
        <v>48</v>
      </c>
      <c r="C323" s="209"/>
      <c r="D323" s="181" t="s">
        <v>51</v>
      </c>
      <c r="E323" s="130" t="s">
        <v>52</v>
      </c>
    </row>
    <row r="324" spans="2:5" ht="15">
      <c r="B324" s="131" t="str">
        <f>B315</f>
        <v>VOLUME DA SUB-LEITO ( Vsl)</v>
      </c>
      <c r="C324" s="132"/>
      <c r="D324" s="123">
        <f>D315</f>
        <v>280</v>
      </c>
      <c r="E324" s="133" t="s">
        <v>30</v>
      </c>
    </row>
    <row r="325" spans="2:5" ht="15">
      <c r="B325" s="131" t="str">
        <f>B321</f>
        <v>VOLUME DA SAIA DO SUB-LEITO ( Vsaia;sl)</v>
      </c>
      <c r="C325" s="132"/>
      <c r="D325" s="123">
        <v>0</v>
      </c>
      <c r="E325" s="133" t="s">
        <v>30</v>
      </c>
    </row>
    <row r="326" spans="2:5" ht="15.75" thickBot="1">
      <c r="B326" s="134" t="s">
        <v>50</v>
      </c>
      <c r="C326" s="135"/>
      <c r="D326" s="126">
        <f>D324+D325</f>
        <v>280</v>
      </c>
      <c r="E326" s="136" t="s">
        <v>30</v>
      </c>
    </row>
    <row r="327" spans="2:5" ht="15">
      <c r="B327" s="184"/>
      <c r="C327" s="184"/>
      <c r="D327" s="185"/>
      <c r="E327" s="141"/>
    </row>
    <row r="329" ht="15"/>
    <row r="334" ht="15.75" thickBot="1"/>
    <row r="335" spans="2:5" ht="15.75" thickBot="1">
      <c r="B335" s="214" t="s">
        <v>151</v>
      </c>
      <c r="C335" s="219"/>
      <c r="D335" s="219"/>
      <c r="E335" s="220"/>
    </row>
    <row r="336" ht="15.75" thickBot="1"/>
    <row r="337" spans="2:5" ht="15">
      <c r="B337" s="208" t="s">
        <v>37</v>
      </c>
      <c r="C337" s="209"/>
      <c r="D337" s="181" t="s">
        <v>3</v>
      </c>
      <c r="E337" s="121" t="s">
        <v>18</v>
      </c>
    </row>
    <row r="338" spans="2:5" ht="15">
      <c r="B338" s="210" t="s">
        <v>42</v>
      </c>
      <c r="C338" s="211"/>
      <c r="D338" s="123">
        <v>0.2</v>
      </c>
      <c r="E338" s="124" t="s">
        <v>5</v>
      </c>
    </row>
    <row r="339" spans="2:5" ht="15">
      <c r="B339" s="210" t="s">
        <v>26</v>
      </c>
      <c r="C339" s="211"/>
      <c r="D339" s="123">
        <v>7</v>
      </c>
      <c r="E339" s="124" t="s">
        <v>5</v>
      </c>
    </row>
    <row r="340" spans="2:5" ht="15">
      <c r="B340" s="210" t="s">
        <v>27</v>
      </c>
      <c r="C340" s="211"/>
      <c r="D340" s="123">
        <v>200</v>
      </c>
      <c r="E340" s="124" t="s">
        <v>5</v>
      </c>
    </row>
    <row r="341" spans="2:5" ht="15.75" thickBot="1">
      <c r="B341" s="217" t="s">
        <v>43</v>
      </c>
      <c r="C341" s="218"/>
      <c r="D341" s="126">
        <f>D338*D339*D340</f>
        <v>280</v>
      </c>
      <c r="E341" s="127" t="s">
        <v>30</v>
      </c>
    </row>
    <row r="342" ht="15.75" thickBot="1"/>
    <row r="343" spans="2:5" ht="15">
      <c r="B343" s="208" t="s">
        <v>37</v>
      </c>
      <c r="C343" s="209"/>
      <c r="D343" s="181" t="s">
        <v>3</v>
      </c>
      <c r="E343" s="121" t="s">
        <v>18</v>
      </c>
    </row>
    <row r="344" spans="2:5" ht="15">
      <c r="B344" s="210" t="s">
        <v>45</v>
      </c>
      <c r="C344" s="211"/>
      <c r="D344" s="123">
        <v>0.2</v>
      </c>
      <c r="E344" s="124" t="s">
        <v>5</v>
      </c>
    </row>
    <row r="345" spans="2:5" ht="15">
      <c r="B345" s="210" t="s">
        <v>46</v>
      </c>
      <c r="C345" s="211"/>
      <c r="D345" s="123">
        <v>1.04</v>
      </c>
      <c r="E345" s="124" t="s">
        <v>5</v>
      </c>
    </row>
    <row r="346" spans="2:5" ht="15">
      <c r="B346" s="210" t="s">
        <v>47</v>
      </c>
      <c r="C346" s="211"/>
      <c r="D346" s="123">
        <v>200</v>
      </c>
      <c r="E346" s="124" t="s">
        <v>5</v>
      </c>
    </row>
    <row r="347" spans="2:5" ht="15.75" thickBot="1">
      <c r="B347" s="217" t="s">
        <v>49</v>
      </c>
      <c r="C347" s="218"/>
      <c r="D347" s="126"/>
      <c r="E347" s="127" t="s">
        <v>30</v>
      </c>
    </row>
    <row r="348" ht="15.75" thickBot="1"/>
    <row r="349" spans="2:5" ht="15">
      <c r="B349" s="208" t="s">
        <v>48</v>
      </c>
      <c r="C349" s="209"/>
      <c r="D349" s="181" t="s">
        <v>51</v>
      </c>
      <c r="E349" s="130" t="s">
        <v>52</v>
      </c>
    </row>
    <row r="350" spans="2:5" ht="15">
      <c r="B350" s="131" t="str">
        <f>B341</f>
        <v>VOLUME DA SUB-LEITO ( Vsl)</v>
      </c>
      <c r="C350" s="132"/>
      <c r="D350" s="123">
        <f>D341</f>
        <v>280</v>
      </c>
      <c r="E350" s="133" t="s">
        <v>30</v>
      </c>
    </row>
    <row r="351" spans="2:5" ht="15">
      <c r="B351" s="131" t="str">
        <f>B347</f>
        <v>VOLUME DA SAIA DO SUB-LEITO ( Vsaia;sl)</v>
      </c>
      <c r="C351" s="132"/>
      <c r="D351" s="123">
        <f>D347</f>
        <v>0</v>
      </c>
      <c r="E351" s="133" t="s">
        <v>30</v>
      </c>
    </row>
    <row r="352" spans="2:5" ht="15.75" thickBot="1">
      <c r="B352" s="134" t="s">
        <v>50</v>
      </c>
      <c r="C352" s="135"/>
      <c r="D352" s="126">
        <f>D350+D351</f>
        <v>280</v>
      </c>
      <c r="E352" s="136" t="s">
        <v>30</v>
      </c>
    </row>
    <row r="353" spans="2:5" ht="15">
      <c r="B353" s="184"/>
      <c r="C353" s="184"/>
      <c r="D353" s="185"/>
      <c r="E353" s="141"/>
    </row>
    <row r="355" ht="15"/>
    <row r="360" ht="15.75" thickBot="1"/>
    <row r="361" spans="2:5" ht="15.75" thickBot="1">
      <c r="B361" s="214" t="s">
        <v>152</v>
      </c>
      <c r="C361" s="219"/>
      <c r="D361" s="219"/>
      <c r="E361" s="220"/>
    </row>
    <row r="362" ht="15.75" thickBot="1"/>
    <row r="363" spans="2:5" ht="15">
      <c r="B363" s="208" t="s">
        <v>37</v>
      </c>
      <c r="C363" s="209"/>
      <c r="D363" s="181" t="s">
        <v>3</v>
      </c>
      <c r="E363" s="121" t="s">
        <v>18</v>
      </c>
    </row>
    <row r="364" spans="2:5" ht="15">
      <c r="B364" s="210" t="s">
        <v>42</v>
      </c>
      <c r="C364" s="211"/>
      <c r="D364" s="123">
        <v>0.2</v>
      </c>
      <c r="E364" s="124" t="s">
        <v>5</v>
      </c>
    </row>
    <row r="365" spans="2:5" ht="15">
      <c r="B365" s="210" t="s">
        <v>26</v>
      </c>
      <c r="C365" s="211"/>
      <c r="D365" s="123">
        <v>7</v>
      </c>
      <c r="E365" s="124" t="s">
        <v>5</v>
      </c>
    </row>
    <row r="366" spans="2:5" ht="15">
      <c r="B366" s="210" t="s">
        <v>27</v>
      </c>
      <c r="C366" s="211"/>
      <c r="D366" s="123">
        <v>800</v>
      </c>
      <c r="E366" s="124" t="s">
        <v>5</v>
      </c>
    </row>
    <row r="367" spans="2:5" ht="15.75" thickBot="1">
      <c r="B367" s="217" t="s">
        <v>43</v>
      </c>
      <c r="C367" s="218"/>
      <c r="D367" s="126">
        <f>D364*D365*D366</f>
        <v>1120</v>
      </c>
      <c r="E367" s="127" t="s">
        <v>30</v>
      </c>
    </row>
    <row r="368" ht="15.75" thickBot="1"/>
    <row r="369" spans="2:5" ht="15">
      <c r="B369" s="208" t="s">
        <v>37</v>
      </c>
      <c r="C369" s="209"/>
      <c r="D369" s="181" t="s">
        <v>3</v>
      </c>
      <c r="E369" s="121" t="s">
        <v>18</v>
      </c>
    </row>
    <row r="370" spans="2:5" ht="15">
      <c r="B370" s="210" t="s">
        <v>45</v>
      </c>
      <c r="C370" s="211"/>
      <c r="D370" s="123">
        <v>0.2</v>
      </c>
      <c r="E370" s="124" t="s">
        <v>5</v>
      </c>
    </row>
    <row r="371" spans="2:5" ht="15">
      <c r="B371" s="210" t="s">
        <v>46</v>
      </c>
      <c r="C371" s="211"/>
      <c r="D371" s="123">
        <v>1.04</v>
      </c>
      <c r="E371" s="124" t="s">
        <v>5</v>
      </c>
    </row>
    <row r="372" spans="2:5" ht="15">
      <c r="B372" s="210" t="s">
        <v>47</v>
      </c>
      <c r="C372" s="211"/>
      <c r="D372" s="123">
        <v>800</v>
      </c>
      <c r="E372" s="124" t="s">
        <v>5</v>
      </c>
    </row>
    <row r="373" spans="2:5" ht="15.75" thickBot="1">
      <c r="B373" s="217" t="s">
        <v>49</v>
      </c>
      <c r="C373" s="218"/>
      <c r="D373" s="126"/>
      <c r="E373" s="127" t="s">
        <v>30</v>
      </c>
    </row>
    <row r="374" ht="15.75" thickBot="1"/>
    <row r="375" spans="2:5" ht="15">
      <c r="B375" s="208" t="s">
        <v>48</v>
      </c>
      <c r="C375" s="209"/>
      <c r="D375" s="181" t="s">
        <v>51</v>
      </c>
      <c r="E375" s="130" t="s">
        <v>52</v>
      </c>
    </row>
    <row r="376" spans="2:5" ht="15">
      <c r="B376" s="131" t="str">
        <f>B367</f>
        <v>VOLUME DA SUB-LEITO ( Vsl)</v>
      </c>
      <c r="C376" s="132"/>
      <c r="D376" s="123">
        <f>D367</f>
        <v>1120</v>
      </c>
      <c r="E376" s="133" t="s">
        <v>30</v>
      </c>
    </row>
    <row r="377" spans="2:5" ht="15">
      <c r="B377" s="131" t="str">
        <f>B373</f>
        <v>VOLUME DA SAIA DO SUB-LEITO ( Vsaia;sl)</v>
      </c>
      <c r="C377" s="132"/>
      <c r="D377" s="123">
        <f>D373</f>
        <v>0</v>
      </c>
      <c r="E377" s="133" t="s">
        <v>30</v>
      </c>
    </row>
    <row r="378" spans="2:5" ht="15.75" thickBot="1">
      <c r="B378" s="134" t="s">
        <v>50</v>
      </c>
      <c r="C378" s="135"/>
      <c r="D378" s="126">
        <f>D376+D377</f>
        <v>1120</v>
      </c>
      <c r="E378" s="136" t="s">
        <v>30</v>
      </c>
    </row>
    <row r="379" spans="2:5" ht="15">
      <c r="B379" s="184"/>
      <c r="C379" s="184"/>
      <c r="D379" s="185"/>
      <c r="E379" s="141"/>
    </row>
    <row r="381" ht="15"/>
    <row r="386" ht="15.75" thickBot="1"/>
    <row r="387" spans="2:5" ht="15.75" thickBot="1">
      <c r="B387" s="214" t="s">
        <v>153</v>
      </c>
      <c r="C387" s="219"/>
      <c r="D387" s="219"/>
      <c r="E387" s="220"/>
    </row>
    <row r="388" ht="15.75" thickBot="1"/>
    <row r="389" spans="2:5" ht="15">
      <c r="B389" s="208" t="s">
        <v>37</v>
      </c>
      <c r="C389" s="209"/>
      <c r="D389" s="181" t="s">
        <v>3</v>
      </c>
      <c r="E389" s="121" t="s">
        <v>18</v>
      </c>
    </row>
    <row r="390" spans="2:5" ht="15">
      <c r="B390" s="210" t="s">
        <v>42</v>
      </c>
      <c r="C390" s="211"/>
      <c r="D390" s="123">
        <v>0.2</v>
      </c>
      <c r="E390" s="124" t="s">
        <v>5</v>
      </c>
    </row>
    <row r="391" spans="2:5" ht="15">
      <c r="B391" s="210" t="s">
        <v>26</v>
      </c>
      <c r="C391" s="211"/>
      <c r="D391" s="123">
        <v>7</v>
      </c>
      <c r="E391" s="124" t="s">
        <v>5</v>
      </c>
    </row>
    <row r="392" spans="2:5" ht="15">
      <c r="B392" s="210" t="s">
        <v>27</v>
      </c>
      <c r="C392" s="211"/>
      <c r="D392" s="123">
        <v>100</v>
      </c>
      <c r="E392" s="124" t="s">
        <v>5</v>
      </c>
    </row>
    <row r="393" spans="2:5" ht="15.75" thickBot="1">
      <c r="B393" s="217" t="s">
        <v>43</v>
      </c>
      <c r="C393" s="218"/>
      <c r="D393" s="126">
        <f>D390*D391*D392</f>
        <v>140</v>
      </c>
      <c r="E393" s="127" t="s">
        <v>30</v>
      </c>
    </row>
    <row r="394" ht="15.75" thickBot="1"/>
    <row r="395" spans="2:5" ht="15">
      <c r="B395" s="208" t="s">
        <v>37</v>
      </c>
      <c r="C395" s="209"/>
      <c r="D395" s="181" t="s">
        <v>3</v>
      </c>
      <c r="E395" s="121" t="s">
        <v>18</v>
      </c>
    </row>
    <row r="396" spans="2:5" ht="15">
      <c r="B396" s="210" t="s">
        <v>45</v>
      </c>
      <c r="C396" s="211"/>
      <c r="D396" s="123">
        <v>0.2</v>
      </c>
      <c r="E396" s="124" t="s">
        <v>5</v>
      </c>
    </row>
    <row r="397" spans="2:5" ht="15">
      <c r="B397" s="210" t="s">
        <v>46</v>
      </c>
      <c r="C397" s="211"/>
      <c r="D397" s="123">
        <v>1.04</v>
      </c>
      <c r="E397" s="124" t="s">
        <v>5</v>
      </c>
    </row>
    <row r="398" spans="2:5" ht="15">
      <c r="B398" s="210" t="s">
        <v>47</v>
      </c>
      <c r="C398" s="211"/>
      <c r="D398" s="123">
        <v>100</v>
      </c>
      <c r="E398" s="124" t="s">
        <v>5</v>
      </c>
    </row>
    <row r="399" spans="2:5" ht="15.75" thickBot="1">
      <c r="B399" s="217" t="s">
        <v>49</v>
      </c>
      <c r="C399" s="218"/>
      <c r="D399" s="126"/>
      <c r="E399" s="127" t="s">
        <v>30</v>
      </c>
    </row>
    <row r="400" ht="15.75" thickBot="1"/>
    <row r="401" spans="2:5" ht="15">
      <c r="B401" s="208" t="s">
        <v>48</v>
      </c>
      <c r="C401" s="209"/>
      <c r="D401" s="181" t="s">
        <v>51</v>
      </c>
      <c r="E401" s="130" t="s">
        <v>52</v>
      </c>
    </row>
    <row r="402" spans="2:5" ht="15">
      <c r="B402" s="131" t="str">
        <f>B393</f>
        <v>VOLUME DA SUB-LEITO ( Vsl)</v>
      </c>
      <c r="C402" s="132"/>
      <c r="D402" s="123">
        <f>D393</f>
        <v>140</v>
      </c>
      <c r="E402" s="133" t="s">
        <v>30</v>
      </c>
    </row>
    <row r="403" spans="2:5" ht="15">
      <c r="B403" s="131" t="str">
        <f>B399</f>
        <v>VOLUME DA SAIA DO SUB-LEITO ( Vsaia;sl)</v>
      </c>
      <c r="C403" s="132"/>
      <c r="D403" s="123">
        <f>D399</f>
        <v>0</v>
      </c>
      <c r="E403" s="133" t="s">
        <v>30</v>
      </c>
    </row>
    <row r="404" spans="2:5" ht="15.75" thickBot="1">
      <c r="B404" s="134" t="s">
        <v>50</v>
      </c>
      <c r="C404" s="135"/>
      <c r="D404" s="126">
        <f>D402+D403</f>
        <v>140</v>
      </c>
      <c r="E404" s="136" t="s">
        <v>30</v>
      </c>
    </row>
    <row r="405" spans="2:5" ht="15">
      <c r="B405" s="184"/>
      <c r="C405" s="184"/>
      <c r="D405" s="185"/>
      <c r="E405" s="141"/>
    </row>
    <row r="407" ht="15"/>
    <row r="412" ht="15.75" thickBot="1"/>
    <row r="413" spans="2:5" ht="15.75" thickBot="1">
      <c r="B413" s="214" t="s">
        <v>154</v>
      </c>
      <c r="C413" s="219"/>
      <c r="D413" s="219"/>
      <c r="E413" s="220"/>
    </row>
    <row r="414" ht="15.75" thickBot="1"/>
    <row r="415" spans="2:5" ht="15">
      <c r="B415" s="208" t="s">
        <v>37</v>
      </c>
      <c r="C415" s="209"/>
      <c r="D415" s="181" t="s">
        <v>3</v>
      </c>
      <c r="E415" s="121" t="s">
        <v>18</v>
      </c>
    </row>
    <row r="416" spans="2:5" ht="15">
      <c r="B416" s="210" t="s">
        <v>42</v>
      </c>
      <c r="C416" s="211"/>
      <c r="D416" s="123">
        <v>0.2</v>
      </c>
      <c r="E416" s="124" t="s">
        <v>5</v>
      </c>
    </row>
    <row r="417" spans="2:5" ht="15">
      <c r="B417" s="210" t="s">
        <v>26</v>
      </c>
      <c r="C417" s="211"/>
      <c r="D417" s="123">
        <v>7</v>
      </c>
      <c r="E417" s="124" t="s">
        <v>5</v>
      </c>
    </row>
    <row r="418" spans="2:5" ht="15">
      <c r="B418" s="210" t="s">
        <v>27</v>
      </c>
      <c r="C418" s="211"/>
      <c r="D418" s="123">
        <v>800</v>
      </c>
      <c r="E418" s="124" t="s">
        <v>5</v>
      </c>
    </row>
    <row r="419" spans="2:5" ht="15.75" thickBot="1">
      <c r="B419" s="217" t="s">
        <v>43</v>
      </c>
      <c r="C419" s="218"/>
      <c r="D419" s="126">
        <f>D416*D417*D418</f>
        <v>1120</v>
      </c>
      <c r="E419" s="127" t="s">
        <v>30</v>
      </c>
    </row>
    <row r="420" ht="15.75" thickBot="1"/>
    <row r="421" spans="2:5" ht="15">
      <c r="B421" s="208" t="s">
        <v>37</v>
      </c>
      <c r="C421" s="209"/>
      <c r="D421" s="181" t="s">
        <v>3</v>
      </c>
      <c r="E421" s="121" t="s">
        <v>18</v>
      </c>
    </row>
    <row r="422" spans="2:5" ht="15">
      <c r="B422" s="210" t="s">
        <v>45</v>
      </c>
      <c r="C422" s="211"/>
      <c r="D422" s="123">
        <v>0.2</v>
      </c>
      <c r="E422" s="124" t="s">
        <v>5</v>
      </c>
    </row>
    <row r="423" spans="2:5" ht="15">
      <c r="B423" s="210" t="s">
        <v>46</v>
      </c>
      <c r="C423" s="211"/>
      <c r="D423" s="123">
        <v>1.04</v>
      </c>
      <c r="E423" s="124" t="s">
        <v>5</v>
      </c>
    </row>
    <row r="424" spans="2:5" ht="15">
      <c r="B424" s="210" t="s">
        <v>47</v>
      </c>
      <c r="C424" s="211"/>
      <c r="D424" s="123">
        <v>800</v>
      </c>
      <c r="E424" s="124" t="s">
        <v>5</v>
      </c>
    </row>
    <row r="425" spans="2:5" ht="15.75" thickBot="1">
      <c r="B425" s="217" t="s">
        <v>49</v>
      </c>
      <c r="C425" s="218"/>
      <c r="D425" s="126"/>
      <c r="E425" s="127" t="s">
        <v>30</v>
      </c>
    </row>
    <row r="426" ht="15.75" thickBot="1"/>
    <row r="427" spans="2:5" ht="15">
      <c r="B427" s="208" t="s">
        <v>48</v>
      </c>
      <c r="C427" s="209"/>
      <c r="D427" s="181" t="s">
        <v>51</v>
      </c>
      <c r="E427" s="130" t="s">
        <v>52</v>
      </c>
    </row>
    <row r="428" spans="2:5" ht="15">
      <c r="B428" s="131" t="str">
        <f>B419</f>
        <v>VOLUME DA SUB-LEITO ( Vsl)</v>
      </c>
      <c r="C428" s="132"/>
      <c r="D428" s="123">
        <f>D419</f>
        <v>1120</v>
      </c>
      <c r="E428" s="133" t="s">
        <v>30</v>
      </c>
    </row>
    <row r="429" spans="2:5" ht="15">
      <c r="B429" s="131" t="str">
        <f>B425</f>
        <v>VOLUME DA SAIA DO SUB-LEITO ( Vsaia;sl)</v>
      </c>
      <c r="C429" s="132"/>
      <c r="D429" s="123">
        <f>D425</f>
        <v>0</v>
      </c>
      <c r="E429" s="133" t="s">
        <v>30</v>
      </c>
    </row>
    <row r="430" spans="2:5" ht="15.75" thickBot="1">
      <c r="B430" s="134" t="s">
        <v>50</v>
      </c>
      <c r="C430" s="135"/>
      <c r="D430" s="126">
        <f>D428+D429</f>
        <v>1120</v>
      </c>
      <c r="E430" s="136" t="s">
        <v>30</v>
      </c>
    </row>
    <row r="431" spans="2:5" ht="15">
      <c r="B431" s="184"/>
      <c r="C431" s="184"/>
      <c r="D431" s="185"/>
      <c r="E431" s="141"/>
    </row>
    <row r="433" ht="15"/>
    <row r="438" ht="15.75" thickBot="1"/>
    <row r="439" spans="2:5" ht="15.75" thickBot="1">
      <c r="B439" s="214" t="s">
        <v>155</v>
      </c>
      <c r="C439" s="219"/>
      <c r="D439" s="219"/>
      <c r="E439" s="220"/>
    </row>
    <row r="440" ht="15.75" thickBot="1"/>
    <row r="441" spans="2:5" ht="15">
      <c r="B441" s="208" t="s">
        <v>37</v>
      </c>
      <c r="C441" s="209"/>
      <c r="D441" s="181" t="s">
        <v>3</v>
      </c>
      <c r="E441" s="121" t="s">
        <v>18</v>
      </c>
    </row>
    <row r="442" spans="2:5" ht="15">
      <c r="B442" s="210" t="s">
        <v>42</v>
      </c>
      <c r="C442" s="211"/>
      <c r="D442" s="123">
        <v>0.2</v>
      </c>
      <c r="E442" s="124" t="s">
        <v>5</v>
      </c>
    </row>
    <row r="443" spans="2:5" ht="15">
      <c r="B443" s="210" t="s">
        <v>26</v>
      </c>
      <c r="C443" s="211"/>
      <c r="D443" s="123">
        <v>7</v>
      </c>
      <c r="E443" s="124" t="s">
        <v>5</v>
      </c>
    </row>
    <row r="444" spans="2:5" ht="15">
      <c r="B444" s="210" t="s">
        <v>27</v>
      </c>
      <c r="C444" s="211"/>
      <c r="D444" s="123">
        <v>200</v>
      </c>
      <c r="E444" s="124" t="s">
        <v>5</v>
      </c>
    </row>
    <row r="445" spans="2:5" ht="15.75" thickBot="1">
      <c r="B445" s="217" t="s">
        <v>43</v>
      </c>
      <c r="C445" s="218"/>
      <c r="D445" s="126">
        <f>D442*D443*D444</f>
        <v>280</v>
      </c>
      <c r="E445" s="127" t="s">
        <v>30</v>
      </c>
    </row>
    <row r="446" ht="15.75" thickBot="1"/>
    <row r="447" spans="2:5" ht="15">
      <c r="B447" s="208" t="s">
        <v>37</v>
      </c>
      <c r="C447" s="209"/>
      <c r="D447" s="181" t="s">
        <v>3</v>
      </c>
      <c r="E447" s="121" t="s">
        <v>18</v>
      </c>
    </row>
    <row r="448" spans="2:5" ht="15">
      <c r="B448" s="210" t="s">
        <v>45</v>
      </c>
      <c r="C448" s="211"/>
      <c r="D448" s="123">
        <v>0.2</v>
      </c>
      <c r="E448" s="124" t="s">
        <v>5</v>
      </c>
    </row>
    <row r="449" spans="2:5" ht="15">
      <c r="B449" s="210" t="s">
        <v>46</v>
      </c>
      <c r="C449" s="211"/>
      <c r="D449" s="123">
        <v>1.04</v>
      </c>
      <c r="E449" s="124" t="s">
        <v>5</v>
      </c>
    </row>
    <row r="450" spans="2:5" ht="15">
      <c r="B450" s="210" t="s">
        <v>47</v>
      </c>
      <c r="C450" s="211"/>
      <c r="D450" s="123">
        <v>200</v>
      </c>
      <c r="E450" s="124" t="s">
        <v>5</v>
      </c>
    </row>
    <row r="451" spans="2:5" ht="15.75" thickBot="1">
      <c r="B451" s="217" t="s">
        <v>49</v>
      </c>
      <c r="C451" s="218"/>
      <c r="D451" s="126"/>
      <c r="E451" s="127" t="s">
        <v>30</v>
      </c>
    </row>
    <row r="452" ht="15.75" thickBot="1"/>
    <row r="453" spans="2:5" ht="15">
      <c r="B453" s="208" t="s">
        <v>48</v>
      </c>
      <c r="C453" s="209"/>
      <c r="D453" s="181" t="s">
        <v>51</v>
      </c>
      <c r="E453" s="130" t="s">
        <v>52</v>
      </c>
    </row>
    <row r="454" spans="2:5" ht="15">
      <c r="B454" s="131" t="str">
        <f>B445</f>
        <v>VOLUME DA SUB-LEITO ( Vsl)</v>
      </c>
      <c r="C454" s="132"/>
      <c r="D454" s="123">
        <f>D445</f>
        <v>280</v>
      </c>
      <c r="E454" s="133" t="s">
        <v>30</v>
      </c>
    </row>
    <row r="455" spans="2:5" ht="15">
      <c r="B455" s="131" t="str">
        <f>B451</f>
        <v>VOLUME DA SAIA DO SUB-LEITO ( Vsaia;sl)</v>
      </c>
      <c r="C455" s="132"/>
      <c r="D455" s="123">
        <f>D451</f>
        <v>0</v>
      </c>
      <c r="E455" s="133" t="s">
        <v>30</v>
      </c>
    </row>
    <row r="456" spans="2:5" ht="15.75" thickBot="1">
      <c r="B456" s="134" t="s">
        <v>50</v>
      </c>
      <c r="C456" s="135"/>
      <c r="D456" s="126">
        <f>D454+D455</f>
        <v>280</v>
      </c>
      <c r="E456" s="136" t="s">
        <v>30</v>
      </c>
    </row>
    <row r="457" spans="2:5" ht="15">
      <c r="B457" s="184"/>
      <c r="C457" s="184"/>
      <c r="D457" s="185"/>
      <c r="E457" s="141"/>
    </row>
    <row r="459" ht="15"/>
    <row r="464" ht="15.75" thickBot="1"/>
    <row r="465" spans="2:5" ht="15.75" thickBot="1">
      <c r="B465" s="214" t="s">
        <v>156</v>
      </c>
      <c r="C465" s="219"/>
      <c r="D465" s="219"/>
      <c r="E465" s="220"/>
    </row>
    <row r="466" ht="15.75" thickBot="1"/>
    <row r="467" spans="2:5" ht="15">
      <c r="B467" s="208" t="s">
        <v>37</v>
      </c>
      <c r="C467" s="209"/>
      <c r="D467" s="181" t="s">
        <v>3</v>
      </c>
      <c r="E467" s="121" t="s">
        <v>18</v>
      </c>
    </row>
    <row r="468" spans="2:5" ht="15">
      <c r="B468" s="210" t="s">
        <v>42</v>
      </c>
      <c r="C468" s="211"/>
      <c r="D468" s="123">
        <v>0.2</v>
      </c>
      <c r="E468" s="124" t="s">
        <v>5</v>
      </c>
    </row>
    <row r="469" spans="2:5" ht="15">
      <c r="B469" s="210" t="s">
        <v>26</v>
      </c>
      <c r="C469" s="211"/>
      <c r="D469" s="123">
        <v>7</v>
      </c>
      <c r="E469" s="124" t="s">
        <v>5</v>
      </c>
    </row>
    <row r="470" spans="2:5" ht="15">
      <c r="B470" s="210" t="s">
        <v>27</v>
      </c>
      <c r="C470" s="211"/>
      <c r="D470" s="123">
        <v>200</v>
      </c>
      <c r="E470" s="124" t="s">
        <v>5</v>
      </c>
    </row>
    <row r="471" spans="2:5" ht="15.75" thickBot="1">
      <c r="B471" s="217" t="s">
        <v>43</v>
      </c>
      <c r="C471" s="218"/>
      <c r="D471" s="126">
        <f>D468*D469*D470</f>
        <v>280</v>
      </c>
      <c r="E471" s="127" t="s">
        <v>30</v>
      </c>
    </row>
    <row r="472" ht="15.75" thickBot="1"/>
    <row r="473" spans="2:5" ht="15">
      <c r="B473" s="208" t="s">
        <v>37</v>
      </c>
      <c r="C473" s="209"/>
      <c r="D473" s="181" t="s">
        <v>3</v>
      </c>
      <c r="E473" s="121" t="s">
        <v>18</v>
      </c>
    </row>
    <row r="474" spans="2:5" ht="15">
      <c r="B474" s="210" t="s">
        <v>45</v>
      </c>
      <c r="C474" s="211"/>
      <c r="D474" s="123">
        <v>0.2</v>
      </c>
      <c r="E474" s="124" t="s">
        <v>5</v>
      </c>
    </row>
    <row r="475" spans="2:5" ht="15">
      <c r="B475" s="210" t="s">
        <v>46</v>
      </c>
      <c r="C475" s="211"/>
      <c r="D475" s="123">
        <v>1.04</v>
      </c>
      <c r="E475" s="124" t="s">
        <v>5</v>
      </c>
    </row>
    <row r="476" spans="2:5" ht="15">
      <c r="B476" s="210" t="s">
        <v>47</v>
      </c>
      <c r="C476" s="211"/>
      <c r="D476" s="123">
        <v>200</v>
      </c>
      <c r="E476" s="124" t="s">
        <v>5</v>
      </c>
    </row>
    <row r="477" spans="2:5" ht="15.75" thickBot="1">
      <c r="B477" s="217" t="s">
        <v>49</v>
      </c>
      <c r="C477" s="218"/>
      <c r="D477" s="126"/>
      <c r="E477" s="127" t="s">
        <v>30</v>
      </c>
    </row>
    <row r="478" ht="15.75" thickBot="1"/>
    <row r="479" spans="2:5" ht="15">
      <c r="B479" s="208" t="s">
        <v>48</v>
      </c>
      <c r="C479" s="209"/>
      <c r="D479" s="181" t="s">
        <v>51</v>
      </c>
      <c r="E479" s="130" t="s">
        <v>52</v>
      </c>
    </row>
    <row r="480" spans="2:5" ht="15">
      <c r="B480" s="131" t="str">
        <f>B471</f>
        <v>VOLUME DA SUB-LEITO ( Vsl)</v>
      </c>
      <c r="C480" s="132"/>
      <c r="D480" s="123">
        <f>D471</f>
        <v>280</v>
      </c>
      <c r="E480" s="133" t="s">
        <v>30</v>
      </c>
    </row>
    <row r="481" spans="2:5" ht="15">
      <c r="B481" s="131" t="str">
        <f>B477</f>
        <v>VOLUME DA SAIA DO SUB-LEITO ( Vsaia;sl)</v>
      </c>
      <c r="C481" s="132"/>
      <c r="D481" s="123"/>
      <c r="E481" s="133" t="s">
        <v>30</v>
      </c>
    </row>
    <row r="482" spans="2:5" ht="15.75" thickBot="1">
      <c r="B482" s="134" t="s">
        <v>50</v>
      </c>
      <c r="C482" s="135"/>
      <c r="D482" s="126">
        <f>D480+D481</f>
        <v>280</v>
      </c>
      <c r="E482" s="136" t="s">
        <v>30</v>
      </c>
    </row>
    <row r="483" spans="2:5" ht="15">
      <c r="B483" s="184"/>
      <c r="C483" s="184"/>
      <c r="D483" s="185"/>
      <c r="E483" s="141"/>
    </row>
    <row r="485" ht="15"/>
    <row r="490" ht="15.75" thickBot="1"/>
    <row r="491" spans="2:5" ht="15.75" thickBot="1">
      <c r="B491" s="214" t="s">
        <v>157</v>
      </c>
      <c r="C491" s="219"/>
      <c r="D491" s="219"/>
      <c r="E491" s="220"/>
    </row>
    <row r="492" ht="15.75" thickBot="1"/>
    <row r="493" spans="2:5" ht="15">
      <c r="B493" s="208" t="s">
        <v>37</v>
      </c>
      <c r="C493" s="209"/>
      <c r="D493" s="181" t="s">
        <v>3</v>
      </c>
      <c r="E493" s="121" t="s">
        <v>18</v>
      </c>
    </row>
    <row r="494" spans="2:5" ht="15">
      <c r="B494" s="210" t="s">
        <v>42</v>
      </c>
      <c r="C494" s="211"/>
      <c r="D494" s="123">
        <v>0.2</v>
      </c>
      <c r="E494" s="124" t="s">
        <v>5</v>
      </c>
    </row>
    <row r="495" spans="2:5" ht="15">
      <c r="B495" s="210" t="s">
        <v>26</v>
      </c>
      <c r="C495" s="211"/>
      <c r="D495" s="123">
        <v>7</v>
      </c>
      <c r="E495" s="124" t="s">
        <v>5</v>
      </c>
    </row>
    <row r="496" spans="2:5" ht="15">
      <c r="B496" s="210" t="s">
        <v>27</v>
      </c>
      <c r="C496" s="211"/>
      <c r="D496" s="123">
        <v>600</v>
      </c>
      <c r="E496" s="124" t="s">
        <v>5</v>
      </c>
    </row>
    <row r="497" spans="2:5" ht="15.75" thickBot="1">
      <c r="B497" s="217" t="s">
        <v>43</v>
      </c>
      <c r="C497" s="218"/>
      <c r="D497" s="126">
        <f>D494*D495*D496</f>
        <v>840.0000000000001</v>
      </c>
      <c r="E497" s="127" t="s">
        <v>30</v>
      </c>
    </row>
    <row r="498" ht="15.75" thickBot="1"/>
    <row r="499" spans="2:5" ht="15">
      <c r="B499" s="208" t="s">
        <v>37</v>
      </c>
      <c r="C499" s="209"/>
      <c r="D499" s="181" t="s">
        <v>3</v>
      </c>
      <c r="E499" s="121" t="s">
        <v>18</v>
      </c>
    </row>
    <row r="500" spans="2:5" ht="15">
      <c r="B500" s="210" t="s">
        <v>45</v>
      </c>
      <c r="C500" s="211"/>
      <c r="D500" s="123">
        <v>0.2</v>
      </c>
      <c r="E500" s="124" t="s">
        <v>5</v>
      </c>
    </row>
    <row r="501" spans="2:5" ht="15">
      <c r="B501" s="210" t="s">
        <v>46</v>
      </c>
      <c r="C501" s="211"/>
      <c r="D501" s="123">
        <v>1.04</v>
      </c>
      <c r="E501" s="124" t="s">
        <v>5</v>
      </c>
    </row>
    <row r="502" spans="2:5" ht="15">
      <c r="B502" s="210" t="s">
        <v>47</v>
      </c>
      <c r="C502" s="211"/>
      <c r="D502" s="123">
        <v>600</v>
      </c>
      <c r="E502" s="124" t="s">
        <v>5</v>
      </c>
    </row>
    <row r="503" spans="2:5" ht="15.75" thickBot="1">
      <c r="B503" s="217" t="s">
        <v>49</v>
      </c>
      <c r="C503" s="218"/>
      <c r="D503" s="126"/>
      <c r="E503" s="127" t="s">
        <v>30</v>
      </c>
    </row>
    <row r="504" ht="15.75" thickBot="1"/>
    <row r="505" spans="2:5" ht="15">
      <c r="B505" s="208" t="s">
        <v>48</v>
      </c>
      <c r="C505" s="209"/>
      <c r="D505" s="181" t="s">
        <v>51</v>
      </c>
      <c r="E505" s="130" t="s">
        <v>52</v>
      </c>
    </row>
    <row r="506" spans="2:5" ht="15">
      <c r="B506" s="131" t="str">
        <f>B497</f>
        <v>VOLUME DA SUB-LEITO ( Vsl)</v>
      </c>
      <c r="C506" s="132"/>
      <c r="D506" s="123">
        <f>D497</f>
        <v>840.0000000000001</v>
      </c>
      <c r="E506" s="133" t="s">
        <v>30</v>
      </c>
    </row>
    <row r="507" spans="2:5" ht="15">
      <c r="B507" s="131" t="str">
        <f>B503</f>
        <v>VOLUME DA SAIA DO SUB-LEITO ( Vsaia;sl)</v>
      </c>
      <c r="C507" s="132"/>
      <c r="D507" s="123"/>
      <c r="E507" s="133" t="s">
        <v>30</v>
      </c>
    </row>
    <row r="508" spans="2:5" ht="15.75" thickBot="1">
      <c r="B508" s="134" t="s">
        <v>50</v>
      </c>
      <c r="C508" s="135"/>
      <c r="D508" s="126">
        <f>D506+D507</f>
        <v>840.0000000000001</v>
      </c>
      <c r="E508" s="136" t="s">
        <v>30</v>
      </c>
    </row>
    <row r="509" spans="2:5" ht="15">
      <c r="B509" s="184"/>
      <c r="C509" s="184"/>
      <c r="D509" s="185"/>
      <c r="E509" s="141"/>
    </row>
    <row r="511" ht="15"/>
    <row r="516" ht="15.75" thickBot="1"/>
    <row r="517" spans="2:5" ht="15.75" thickBot="1">
      <c r="B517" s="214" t="s">
        <v>158</v>
      </c>
      <c r="C517" s="219"/>
      <c r="D517" s="219"/>
      <c r="E517" s="220"/>
    </row>
    <row r="518" ht="15.75" thickBot="1"/>
    <row r="519" spans="2:5" ht="15">
      <c r="B519" s="208" t="s">
        <v>37</v>
      </c>
      <c r="C519" s="209"/>
      <c r="D519" s="181" t="s">
        <v>3</v>
      </c>
      <c r="E519" s="121" t="s">
        <v>18</v>
      </c>
    </row>
    <row r="520" spans="2:5" ht="15">
      <c r="B520" s="210" t="s">
        <v>42</v>
      </c>
      <c r="C520" s="211"/>
      <c r="D520" s="123">
        <v>0.2</v>
      </c>
      <c r="E520" s="124" t="s">
        <v>5</v>
      </c>
    </row>
    <row r="521" spans="2:5" ht="15">
      <c r="B521" s="210" t="s">
        <v>26</v>
      </c>
      <c r="C521" s="211"/>
      <c r="D521" s="123">
        <v>7</v>
      </c>
      <c r="E521" s="124" t="s">
        <v>5</v>
      </c>
    </row>
    <row r="522" spans="2:5" ht="15">
      <c r="B522" s="210" t="s">
        <v>27</v>
      </c>
      <c r="C522" s="211"/>
      <c r="D522" s="123">
        <v>1100</v>
      </c>
      <c r="E522" s="124" t="s">
        <v>5</v>
      </c>
    </row>
    <row r="523" spans="2:5" ht="15.75" thickBot="1">
      <c r="B523" s="217" t="s">
        <v>43</v>
      </c>
      <c r="C523" s="218"/>
      <c r="D523" s="126">
        <f>D520*D521*D522</f>
        <v>1540.0000000000002</v>
      </c>
      <c r="E523" s="127" t="s">
        <v>30</v>
      </c>
    </row>
    <row r="524" ht="15.75" thickBot="1"/>
    <row r="525" spans="2:5" ht="15">
      <c r="B525" s="208" t="s">
        <v>37</v>
      </c>
      <c r="C525" s="209"/>
      <c r="D525" s="181" t="s">
        <v>3</v>
      </c>
      <c r="E525" s="121" t="s">
        <v>18</v>
      </c>
    </row>
    <row r="526" spans="2:5" ht="15">
      <c r="B526" s="210" t="s">
        <v>45</v>
      </c>
      <c r="C526" s="211"/>
      <c r="D526" s="123">
        <v>0.2</v>
      </c>
      <c r="E526" s="124" t="s">
        <v>5</v>
      </c>
    </row>
    <row r="527" spans="2:5" ht="15">
      <c r="B527" s="210" t="s">
        <v>46</v>
      </c>
      <c r="C527" s="211"/>
      <c r="D527" s="123">
        <v>1.04</v>
      </c>
      <c r="E527" s="124" t="s">
        <v>5</v>
      </c>
    </row>
    <row r="528" spans="2:5" ht="15">
      <c r="B528" s="210" t="s">
        <v>47</v>
      </c>
      <c r="C528" s="211"/>
      <c r="D528" s="123">
        <v>1100</v>
      </c>
      <c r="E528" s="124" t="s">
        <v>5</v>
      </c>
    </row>
    <row r="529" spans="2:5" ht="15.75" thickBot="1">
      <c r="B529" s="217" t="s">
        <v>49</v>
      </c>
      <c r="C529" s="218"/>
      <c r="D529" s="126"/>
      <c r="E529" s="127" t="s">
        <v>30</v>
      </c>
    </row>
    <row r="530" ht="15.75" thickBot="1"/>
    <row r="531" spans="2:5" ht="15">
      <c r="B531" s="208" t="s">
        <v>48</v>
      </c>
      <c r="C531" s="209"/>
      <c r="D531" s="181" t="s">
        <v>51</v>
      </c>
      <c r="E531" s="130" t="s">
        <v>52</v>
      </c>
    </row>
    <row r="532" spans="2:5" ht="15">
      <c r="B532" s="131" t="str">
        <f>B523</f>
        <v>VOLUME DA SUB-LEITO ( Vsl)</v>
      </c>
      <c r="C532" s="132"/>
      <c r="D532" s="123">
        <f>D523</f>
        <v>1540.0000000000002</v>
      </c>
      <c r="E532" s="133" t="s">
        <v>30</v>
      </c>
    </row>
    <row r="533" spans="2:5" ht="15">
      <c r="B533" s="131" t="str">
        <f>B529</f>
        <v>VOLUME DA SAIA DO SUB-LEITO ( Vsaia;sl)</v>
      </c>
      <c r="C533" s="132"/>
      <c r="D533" s="123">
        <f>D529</f>
        <v>0</v>
      </c>
      <c r="E533" s="133" t="s">
        <v>30</v>
      </c>
    </row>
    <row r="534" spans="2:5" ht="15.75" thickBot="1">
      <c r="B534" s="134" t="s">
        <v>50</v>
      </c>
      <c r="C534" s="135"/>
      <c r="D534" s="126">
        <f>D532+D533</f>
        <v>1540.0000000000002</v>
      </c>
      <c r="E534" s="136" t="s">
        <v>30</v>
      </c>
    </row>
    <row r="535" spans="2:5" ht="15">
      <c r="B535" s="184"/>
      <c r="C535" s="184"/>
      <c r="D535" s="185"/>
      <c r="E535" s="141"/>
    </row>
    <row r="537" ht="15"/>
    <row r="542" ht="15.75" thickBot="1"/>
    <row r="543" spans="2:5" ht="15.75" thickBot="1">
      <c r="B543" s="214" t="s">
        <v>159</v>
      </c>
      <c r="C543" s="219"/>
      <c r="D543" s="219"/>
      <c r="E543" s="220"/>
    </row>
    <row r="544" ht="15.75" thickBot="1"/>
    <row r="545" spans="2:5" ht="15">
      <c r="B545" s="208" t="s">
        <v>37</v>
      </c>
      <c r="C545" s="209"/>
      <c r="D545" s="181" t="s">
        <v>3</v>
      </c>
      <c r="E545" s="121" t="s">
        <v>18</v>
      </c>
    </row>
    <row r="546" spans="2:5" ht="15">
      <c r="B546" s="210" t="s">
        <v>42</v>
      </c>
      <c r="C546" s="211"/>
      <c r="D546" s="123">
        <v>0.2</v>
      </c>
      <c r="E546" s="124" t="s">
        <v>5</v>
      </c>
    </row>
    <row r="547" spans="2:5" ht="15">
      <c r="B547" s="210" t="s">
        <v>26</v>
      </c>
      <c r="C547" s="211"/>
      <c r="D547" s="123">
        <v>7</v>
      </c>
      <c r="E547" s="124" t="s">
        <v>5</v>
      </c>
    </row>
    <row r="548" spans="2:5" ht="15">
      <c r="B548" s="210" t="s">
        <v>27</v>
      </c>
      <c r="C548" s="211"/>
      <c r="D548" s="123">
        <v>300</v>
      </c>
      <c r="E548" s="124" t="s">
        <v>5</v>
      </c>
    </row>
    <row r="549" spans="2:5" ht="15.75" thickBot="1">
      <c r="B549" s="217" t="s">
        <v>43</v>
      </c>
      <c r="C549" s="218"/>
      <c r="D549" s="126">
        <f>D546*D547*D548</f>
        <v>420.00000000000006</v>
      </c>
      <c r="E549" s="127" t="s">
        <v>30</v>
      </c>
    </row>
    <row r="550" ht="15.75" thickBot="1"/>
    <row r="551" spans="2:5" ht="15">
      <c r="B551" s="208" t="s">
        <v>37</v>
      </c>
      <c r="C551" s="209"/>
      <c r="D551" s="181" t="s">
        <v>3</v>
      </c>
      <c r="E551" s="121" t="s">
        <v>18</v>
      </c>
    </row>
    <row r="552" spans="2:5" ht="15">
      <c r="B552" s="210" t="s">
        <v>45</v>
      </c>
      <c r="C552" s="211"/>
      <c r="D552" s="123">
        <v>0.2</v>
      </c>
      <c r="E552" s="124" t="s">
        <v>5</v>
      </c>
    </row>
    <row r="553" spans="2:5" ht="15">
      <c r="B553" s="210" t="s">
        <v>46</v>
      </c>
      <c r="C553" s="211"/>
      <c r="D553" s="123">
        <v>1.04</v>
      </c>
      <c r="E553" s="124" t="s">
        <v>5</v>
      </c>
    </row>
    <row r="554" spans="2:5" ht="15">
      <c r="B554" s="210" t="s">
        <v>47</v>
      </c>
      <c r="C554" s="211"/>
      <c r="D554" s="123">
        <v>300</v>
      </c>
      <c r="E554" s="124" t="s">
        <v>5</v>
      </c>
    </row>
    <row r="555" spans="2:5" ht="15.75" thickBot="1">
      <c r="B555" s="217" t="s">
        <v>49</v>
      </c>
      <c r="C555" s="218"/>
      <c r="D555" s="126"/>
      <c r="E555" s="127" t="s">
        <v>30</v>
      </c>
    </row>
    <row r="556" ht="15.75" thickBot="1"/>
    <row r="557" spans="2:5" ht="15">
      <c r="B557" s="208" t="s">
        <v>48</v>
      </c>
      <c r="C557" s="209"/>
      <c r="D557" s="181" t="s">
        <v>51</v>
      </c>
      <c r="E557" s="130" t="s">
        <v>52</v>
      </c>
    </row>
    <row r="558" spans="2:5" ht="15">
      <c r="B558" s="131" t="str">
        <f>B549</f>
        <v>VOLUME DA SUB-LEITO ( Vsl)</v>
      </c>
      <c r="C558" s="132"/>
      <c r="D558" s="123">
        <f>D549</f>
        <v>420.00000000000006</v>
      </c>
      <c r="E558" s="133" t="s">
        <v>30</v>
      </c>
    </row>
    <row r="559" spans="2:5" ht="15">
      <c r="B559" s="131" t="str">
        <f>B555</f>
        <v>VOLUME DA SAIA DO SUB-LEITO ( Vsaia;sl)</v>
      </c>
      <c r="C559" s="132"/>
      <c r="D559" s="123">
        <f>D555</f>
        <v>0</v>
      </c>
      <c r="E559" s="133" t="s">
        <v>30</v>
      </c>
    </row>
    <row r="560" spans="2:5" ht="15.75" thickBot="1">
      <c r="B560" s="134" t="s">
        <v>50</v>
      </c>
      <c r="C560" s="135"/>
      <c r="D560" s="126">
        <f>D558+D559</f>
        <v>420.00000000000006</v>
      </c>
      <c r="E560" s="136" t="s">
        <v>30</v>
      </c>
    </row>
    <row r="561" spans="2:5" ht="15">
      <c r="B561" s="184"/>
      <c r="C561" s="184"/>
      <c r="D561" s="185"/>
      <c r="E561" s="141"/>
    </row>
    <row r="563" ht="15"/>
    <row r="568" ht="15.75" thickBot="1"/>
    <row r="569" spans="2:5" ht="15.75" thickBot="1">
      <c r="B569" s="214" t="s">
        <v>160</v>
      </c>
      <c r="C569" s="219"/>
      <c r="D569" s="219"/>
      <c r="E569" s="220"/>
    </row>
    <row r="570" ht="15.75" thickBot="1"/>
    <row r="571" spans="2:5" ht="15">
      <c r="B571" s="208" t="s">
        <v>37</v>
      </c>
      <c r="C571" s="209"/>
      <c r="D571" s="181" t="s">
        <v>3</v>
      </c>
      <c r="E571" s="121" t="s">
        <v>18</v>
      </c>
    </row>
    <row r="572" spans="2:5" ht="15">
      <c r="B572" s="210" t="s">
        <v>42</v>
      </c>
      <c r="C572" s="211"/>
      <c r="D572" s="123">
        <v>0.2</v>
      </c>
      <c r="E572" s="124" t="s">
        <v>5</v>
      </c>
    </row>
    <row r="573" spans="2:5" ht="15">
      <c r="B573" s="210" t="s">
        <v>26</v>
      </c>
      <c r="C573" s="211"/>
      <c r="D573" s="123">
        <v>7</v>
      </c>
      <c r="E573" s="124" t="s">
        <v>5</v>
      </c>
    </row>
    <row r="574" spans="2:5" ht="15">
      <c r="B574" s="210" t="s">
        <v>27</v>
      </c>
      <c r="C574" s="211"/>
      <c r="D574" s="123">
        <v>200</v>
      </c>
      <c r="E574" s="124" t="s">
        <v>5</v>
      </c>
    </row>
    <row r="575" spans="2:5" ht="15.75" thickBot="1">
      <c r="B575" s="217" t="s">
        <v>43</v>
      </c>
      <c r="C575" s="218"/>
      <c r="D575" s="126">
        <f>D572*D573*D574</f>
        <v>280</v>
      </c>
      <c r="E575" s="127" t="s">
        <v>30</v>
      </c>
    </row>
    <row r="576" ht="15.75" thickBot="1"/>
    <row r="577" spans="2:5" ht="15">
      <c r="B577" s="208" t="s">
        <v>37</v>
      </c>
      <c r="C577" s="209"/>
      <c r="D577" s="181" t="s">
        <v>3</v>
      </c>
      <c r="E577" s="121" t="s">
        <v>18</v>
      </c>
    </row>
    <row r="578" spans="2:5" ht="15">
      <c r="B578" s="210" t="s">
        <v>45</v>
      </c>
      <c r="C578" s="211"/>
      <c r="D578" s="123">
        <v>0.2</v>
      </c>
      <c r="E578" s="124" t="s">
        <v>5</v>
      </c>
    </row>
    <row r="579" spans="2:5" ht="15">
      <c r="B579" s="210" t="s">
        <v>46</v>
      </c>
      <c r="C579" s="211"/>
      <c r="D579" s="123">
        <v>1.04</v>
      </c>
      <c r="E579" s="124" t="s">
        <v>5</v>
      </c>
    </row>
    <row r="580" spans="2:5" ht="15">
      <c r="B580" s="210" t="s">
        <v>47</v>
      </c>
      <c r="C580" s="211"/>
      <c r="D580" s="123">
        <v>200</v>
      </c>
      <c r="E580" s="124" t="s">
        <v>5</v>
      </c>
    </row>
    <row r="581" spans="2:5" ht="15.75" thickBot="1">
      <c r="B581" s="217" t="s">
        <v>49</v>
      </c>
      <c r="C581" s="218"/>
      <c r="D581" s="126"/>
      <c r="E581" s="127" t="s">
        <v>30</v>
      </c>
    </row>
    <row r="582" ht="15.75" thickBot="1"/>
    <row r="583" spans="2:5" ht="15">
      <c r="B583" s="208" t="s">
        <v>48</v>
      </c>
      <c r="C583" s="209"/>
      <c r="D583" s="181" t="s">
        <v>51</v>
      </c>
      <c r="E583" s="130" t="s">
        <v>52</v>
      </c>
    </row>
    <row r="584" spans="2:5" ht="15">
      <c r="B584" s="131" t="str">
        <f>B575</f>
        <v>VOLUME DA SUB-LEITO ( Vsl)</v>
      </c>
      <c r="C584" s="132"/>
      <c r="D584" s="123">
        <f>D575</f>
        <v>280</v>
      </c>
      <c r="E584" s="133" t="s">
        <v>30</v>
      </c>
    </row>
    <row r="585" spans="2:5" ht="15">
      <c r="B585" s="131" t="str">
        <f>B581</f>
        <v>VOLUME DA SAIA DO SUB-LEITO ( Vsaia;sl)</v>
      </c>
      <c r="C585" s="132"/>
      <c r="D585" s="123">
        <f>D581</f>
        <v>0</v>
      </c>
      <c r="E585" s="133" t="s">
        <v>30</v>
      </c>
    </row>
    <row r="586" spans="2:5" ht="15.75" thickBot="1">
      <c r="B586" s="134" t="s">
        <v>50</v>
      </c>
      <c r="C586" s="135"/>
      <c r="D586" s="126">
        <f>D584+D585</f>
        <v>280</v>
      </c>
      <c r="E586" s="136" t="s">
        <v>30</v>
      </c>
    </row>
    <row r="587" spans="2:5" ht="15">
      <c r="B587" s="184"/>
      <c r="C587" s="184"/>
      <c r="D587" s="185"/>
      <c r="E587" s="141"/>
    </row>
    <row r="589" ht="15"/>
    <row r="594" ht="15.75" thickBot="1"/>
    <row r="595" spans="2:5" ht="15.75" thickBot="1">
      <c r="B595" s="214" t="s">
        <v>161</v>
      </c>
      <c r="C595" s="219"/>
      <c r="D595" s="219"/>
      <c r="E595" s="220"/>
    </row>
    <row r="596" ht="15.75" thickBot="1"/>
    <row r="597" spans="2:5" ht="15">
      <c r="B597" s="208" t="s">
        <v>37</v>
      </c>
      <c r="C597" s="209"/>
      <c r="D597" s="181" t="s">
        <v>3</v>
      </c>
      <c r="E597" s="121" t="s">
        <v>18</v>
      </c>
    </row>
    <row r="598" spans="2:5" ht="15">
      <c r="B598" s="210" t="s">
        <v>42</v>
      </c>
      <c r="C598" s="211"/>
      <c r="D598" s="123">
        <v>0.2</v>
      </c>
      <c r="E598" s="124" t="s">
        <v>5</v>
      </c>
    </row>
    <row r="599" spans="2:5" ht="15">
      <c r="B599" s="210" t="s">
        <v>26</v>
      </c>
      <c r="C599" s="211"/>
      <c r="D599" s="123">
        <v>7</v>
      </c>
      <c r="E599" s="124" t="s">
        <v>5</v>
      </c>
    </row>
    <row r="600" spans="2:5" ht="15">
      <c r="B600" s="210" t="s">
        <v>27</v>
      </c>
      <c r="C600" s="211"/>
      <c r="D600" s="123">
        <v>100</v>
      </c>
      <c r="E600" s="124" t="s">
        <v>5</v>
      </c>
    </row>
    <row r="601" spans="2:5" ht="15.75" thickBot="1">
      <c r="B601" s="217" t="s">
        <v>43</v>
      </c>
      <c r="C601" s="218"/>
      <c r="D601" s="126">
        <f>D598*D599*D600</f>
        <v>140</v>
      </c>
      <c r="E601" s="127" t="s">
        <v>30</v>
      </c>
    </row>
    <row r="602" ht="15.75" thickBot="1"/>
    <row r="603" spans="2:5" ht="15">
      <c r="B603" s="208" t="s">
        <v>37</v>
      </c>
      <c r="C603" s="209"/>
      <c r="D603" s="181" t="s">
        <v>3</v>
      </c>
      <c r="E603" s="121" t="s">
        <v>18</v>
      </c>
    </row>
    <row r="604" spans="2:5" ht="15">
      <c r="B604" s="210" t="s">
        <v>45</v>
      </c>
      <c r="C604" s="211"/>
      <c r="D604" s="123">
        <v>0.2</v>
      </c>
      <c r="E604" s="124" t="s">
        <v>5</v>
      </c>
    </row>
    <row r="605" spans="2:5" ht="15">
      <c r="B605" s="210" t="s">
        <v>46</v>
      </c>
      <c r="C605" s="211"/>
      <c r="D605" s="123">
        <v>1.04</v>
      </c>
      <c r="E605" s="124" t="s">
        <v>5</v>
      </c>
    </row>
    <row r="606" spans="2:5" ht="15">
      <c r="B606" s="210" t="s">
        <v>47</v>
      </c>
      <c r="C606" s="211"/>
      <c r="D606" s="123">
        <v>100</v>
      </c>
      <c r="E606" s="124" t="s">
        <v>5</v>
      </c>
    </row>
    <row r="607" spans="2:5" ht="15.75" thickBot="1">
      <c r="B607" s="217" t="s">
        <v>49</v>
      </c>
      <c r="C607" s="218"/>
      <c r="D607" s="126"/>
      <c r="E607" s="127" t="s">
        <v>30</v>
      </c>
    </row>
    <row r="608" ht="15.75" thickBot="1"/>
    <row r="609" spans="2:5" ht="15">
      <c r="B609" s="208" t="s">
        <v>48</v>
      </c>
      <c r="C609" s="209"/>
      <c r="D609" s="181" t="s">
        <v>51</v>
      </c>
      <c r="E609" s="130" t="s">
        <v>52</v>
      </c>
    </row>
    <row r="610" spans="2:5" ht="15">
      <c r="B610" s="131" t="str">
        <f>B601</f>
        <v>VOLUME DA SUB-LEITO ( Vsl)</v>
      </c>
      <c r="C610" s="132"/>
      <c r="D610" s="123">
        <f>D601</f>
        <v>140</v>
      </c>
      <c r="E610" s="133" t="s">
        <v>30</v>
      </c>
    </row>
    <row r="611" spans="2:5" ht="15">
      <c r="B611" s="131" t="str">
        <f>B607</f>
        <v>VOLUME DA SAIA DO SUB-LEITO ( Vsaia;sl)</v>
      </c>
      <c r="C611" s="132"/>
      <c r="D611" s="123">
        <f>D607</f>
        <v>0</v>
      </c>
      <c r="E611" s="133" t="s">
        <v>30</v>
      </c>
    </row>
    <row r="612" spans="2:5" ht="15.75" thickBot="1">
      <c r="B612" s="134" t="s">
        <v>50</v>
      </c>
      <c r="C612" s="135"/>
      <c r="D612" s="126">
        <f>D610+D611</f>
        <v>140</v>
      </c>
      <c r="E612" s="136" t="s">
        <v>30</v>
      </c>
    </row>
    <row r="613" spans="2:5" ht="15">
      <c r="B613" s="184"/>
      <c r="C613" s="184"/>
      <c r="D613" s="185"/>
      <c r="E613" s="141"/>
    </row>
    <row r="615" ht="15"/>
    <row r="620" ht="15.75" thickBot="1"/>
    <row r="621" spans="2:5" ht="15.75" thickBot="1">
      <c r="B621" s="214" t="s">
        <v>162</v>
      </c>
      <c r="C621" s="219"/>
      <c r="D621" s="219"/>
      <c r="E621" s="220"/>
    </row>
    <row r="622" ht="15.75" thickBot="1"/>
    <row r="623" spans="2:5" ht="15">
      <c r="B623" s="208" t="s">
        <v>37</v>
      </c>
      <c r="C623" s="209"/>
      <c r="D623" s="181" t="s">
        <v>3</v>
      </c>
      <c r="E623" s="121" t="s">
        <v>18</v>
      </c>
    </row>
    <row r="624" spans="2:5" ht="15">
      <c r="B624" s="210" t="s">
        <v>42</v>
      </c>
      <c r="C624" s="211"/>
      <c r="D624" s="123">
        <v>0.2</v>
      </c>
      <c r="E624" s="124" t="s">
        <v>5</v>
      </c>
    </row>
    <row r="625" spans="2:5" ht="15">
      <c r="B625" s="210" t="s">
        <v>26</v>
      </c>
      <c r="C625" s="211"/>
      <c r="D625" s="123">
        <v>7</v>
      </c>
      <c r="E625" s="124" t="s">
        <v>5</v>
      </c>
    </row>
    <row r="626" spans="2:5" ht="15">
      <c r="B626" s="210" t="s">
        <v>27</v>
      </c>
      <c r="C626" s="211"/>
      <c r="D626" s="123">
        <v>400</v>
      </c>
      <c r="E626" s="124" t="s">
        <v>5</v>
      </c>
    </row>
    <row r="627" spans="2:5" ht="15.75" thickBot="1">
      <c r="B627" s="217" t="s">
        <v>43</v>
      </c>
      <c r="C627" s="218"/>
      <c r="D627" s="126">
        <v>0</v>
      </c>
      <c r="E627" s="127" t="s">
        <v>30</v>
      </c>
    </row>
    <row r="628" ht="15.75" thickBot="1"/>
    <row r="629" spans="2:5" ht="15">
      <c r="B629" s="208" t="s">
        <v>37</v>
      </c>
      <c r="C629" s="209"/>
      <c r="D629" s="181" t="s">
        <v>3</v>
      </c>
      <c r="E629" s="121" t="s">
        <v>18</v>
      </c>
    </row>
    <row r="630" spans="2:5" ht="15">
      <c r="B630" s="210" t="s">
        <v>45</v>
      </c>
      <c r="C630" s="211"/>
      <c r="D630" s="123">
        <v>0.2</v>
      </c>
      <c r="E630" s="124" t="s">
        <v>5</v>
      </c>
    </row>
    <row r="631" spans="2:5" ht="15">
      <c r="B631" s="210" t="s">
        <v>46</v>
      </c>
      <c r="C631" s="211"/>
      <c r="D631" s="123">
        <v>1.04</v>
      </c>
      <c r="E631" s="124" t="s">
        <v>5</v>
      </c>
    </row>
    <row r="632" spans="2:5" ht="15">
      <c r="B632" s="210" t="s">
        <v>47</v>
      </c>
      <c r="C632" s="211"/>
      <c r="D632" s="123">
        <v>400</v>
      </c>
      <c r="E632" s="124" t="s">
        <v>5</v>
      </c>
    </row>
    <row r="633" spans="2:5" ht="15.75" thickBot="1">
      <c r="B633" s="217" t="s">
        <v>49</v>
      </c>
      <c r="C633" s="218"/>
      <c r="D633" s="126"/>
      <c r="E633" s="127" t="s">
        <v>30</v>
      </c>
    </row>
    <row r="634" ht="15.75" thickBot="1"/>
    <row r="635" spans="2:5" ht="15">
      <c r="B635" s="208" t="s">
        <v>48</v>
      </c>
      <c r="C635" s="209"/>
      <c r="D635" s="181" t="s">
        <v>51</v>
      </c>
      <c r="E635" s="130" t="s">
        <v>52</v>
      </c>
    </row>
    <row r="636" spans="2:5" ht="15">
      <c r="B636" s="131" t="str">
        <f>B627</f>
        <v>VOLUME DA SUB-LEITO ( Vsl)</v>
      </c>
      <c r="C636" s="132"/>
      <c r="D636" s="123">
        <f>D627</f>
        <v>0</v>
      </c>
      <c r="E636" s="133" t="s">
        <v>30</v>
      </c>
    </row>
    <row r="637" spans="2:5" ht="15">
      <c r="B637" s="131" t="str">
        <f>B633</f>
        <v>VOLUME DA SAIA DO SUB-LEITO ( Vsaia;sl)</v>
      </c>
      <c r="C637" s="132"/>
      <c r="D637" s="123">
        <f>D633</f>
        <v>0</v>
      </c>
      <c r="E637" s="133" t="s">
        <v>30</v>
      </c>
    </row>
    <row r="638" spans="2:5" ht="15.75" thickBot="1">
      <c r="B638" s="134" t="s">
        <v>50</v>
      </c>
      <c r="C638" s="135"/>
      <c r="D638" s="126">
        <v>0</v>
      </c>
      <c r="E638" s="136" t="s">
        <v>30</v>
      </c>
    </row>
    <row r="639" spans="2:5" ht="15">
      <c r="B639" s="184"/>
      <c r="C639" s="184"/>
      <c r="D639" s="185"/>
      <c r="E639" s="141"/>
    </row>
    <row r="641" ht="15"/>
    <row r="646" ht="15.75" thickBot="1"/>
    <row r="647" spans="2:5" ht="15.75" thickBot="1">
      <c r="B647" s="214" t="s">
        <v>163</v>
      </c>
      <c r="C647" s="219"/>
      <c r="D647" s="219"/>
      <c r="E647" s="220"/>
    </row>
    <row r="648" ht="15.75" thickBot="1"/>
    <row r="649" spans="2:5" ht="15">
      <c r="B649" s="208" t="s">
        <v>37</v>
      </c>
      <c r="C649" s="209"/>
      <c r="D649" s="181" t="s">
        <v>3</v>
      </c>
      <c r="E649" s="121" t="s">
        <v>18</v>
      </c>
    </row>
    <row r="650" spans="2:5" ht="15">
      <c r="B650" s="210" t="s">
        <v>42</v>
      </c>
      <c r="C650" s="211"/>
      <c r="D650" s="123">
        <v>0.2</v>
      </c>
      <c r="E650" s="124" t="s">
        <v>5</v>
      </c>
    </row>
    <row r="651" spans="2:5" ht="15">
      <c r="B651" s="210" t="s">
        <v>26</v>
      </c>
      <c r="C651" s="211"/>
      <c r="D651" s="123">
        <v>7</v>
      </c>
      <c r="E651" s="124" t="s">
        <v>5</v>
      </c>
    </row>
    <row r="652" spans="2:5" ht="15">
      <c r="B652" s="210" t="s">
        <v>27</v>
      </c>
      <c r="C652" s="211"/>
      <c r="D652" s="123">
        <v>500</v>
      </c>
      <c r="E652" s="124" t="s">
        <v>5</v>
      </c>
    </row>
    <row r="653" spans="2:5" ht="15.75" thickBot="1">
      <c r="B653" s="217" t="s">
        <v>43</v>
      </c>
      <c r="C653" s="218"/>
      <c r="D653" s="126">
        <v>0</v>
      </c>
      <c r="E653" s="127" t="s">
        <v>30</v>
      </c>
    </row>
    <row r="654" ht="15.75" thickBot="1"/>
    <row r="655" spans="2:5" ht="15">
      <c r="B655" s="208" t="s">
        <v>37</v>
      </c>
      <c r="C655" s="209"/>
      <c r="D655" s="181" t="s">
        <v>3</v>
      </c>
      <c r="E655" s="121" t="s">
        <v>18</v>
      </c>
    </row>
    <row r="656" spans="2:5" ht="15">
      <c r="B656" s="210" t="s">
        <v>45</v>
      </c>
      <c r="C656" s="211"/>
      <c r="D656" s="123">
        <v>0.2</v>
      </c>
      <c r="E656" s="124" t="s">
        <v>5</v>
      </c>
    </row>
    <row r="657" spans="2:5" ht="15">
      <c r="B657" s="210" t="s">
        <v>46</v>
      </c>
      <c r="C657" s="211"/>
      <c r="D657" s="123">
        <v>1.04</v>
      </c>
      <c r="E657" s="124" t="s">
        <v>5</v>
      </c>
    </row>
    <row r="658" spans="2:5" ht="15">
      <c r="B658" s="210" t="s">
        <v>47</v>
      </c>
      <c r="C658" s="211"/>
      <c r="D658" s="123">
        <v>500</v>
      </c>
      <c r="E658" s="124" t="s">
        <v>5</v>
      </c>
    </row>
    <row r="659" spans="2:5" ht="15.75" thickBot="1">
      <c r="B659" s="217" t="s">
        <v>49</v>
      </c>
      <c r="C659" s="218"/>
      <c r="D659" s="126"/>
      <c r="E659" s="127" t="s">
        <v>30</v>
      </c>
    </row>
    <row r="660" ht="15.75" thickBot="1"/>
    <row r="661" spans="2:5" ht="15">
      <c r="B661" s="208" t="s">
        <v>48</v>
      </c>
      <c r="C661" s="209"/>
      <c r="D661" s="181" t="s">
        <v>51</v>
      </c>
      <c r="E661" s="130" t="s">
        <v>52</v>
      </c>
    </row>
    <row r="662" spans="2:5" ht="15">
      <c r="B662" s="131" t="str">
        <f>B653</f>
        <v>VOLUME DA SUB-LEITO ( Vsl)</v>
      </c>
      <c r="C662" s="132"/>
      <c r="D662" s="123">
        <f>D653</f>
        <v>0</v>
      </c>
      <c r="E662" s="133" t="s">
        <v>30</v>
      </c>
    </row>
    <row r="663" spans="2:5" ht="15">
      <c r="B663" s="131" t="str">
        <f>B659</f>
        <v>VOLUME DA SAIA DO SUB-LEITO ( Vsaia;sl)</v>
      </c>
      <c r="C663" s="132"/>
      <c r="D663" s="123">
        <f>D659</f>
        <v>0</v>
      </c>
      <c r="E663" s="133" t="s">
        <v>30</v>
      </c>
    </row>
    <row r="664" spans="2:5" ht="15.75" thickBot="1">
      <c r="B664" s="134" t="s">
        <v>50</v>
      </c>
      <c r="C664" s="135"/>
      <c r="D664" s="126">
        <v>0</v>
      </c>
      <c r="E664" s="136" t="s">
        <v>30</v>
      </c>
    </row>
    <row r="665" spans="2:5" ht="15">
      <c r="B665" s="184"/>
      <c r="C665" s="184"/>
      <c r="D665" s="185"/>
      <c r="E665" s="141"/>
    </row>
    <row r="667" ht="15"/>
    <row r="672" ht="15.75" thickBot="1"/>
    <row r="673" spans="2:5" ht="15.75" thickBot="1">
      <c r="B673" s="214" t="s">
        <v>164</v>
      </c>
      <c r="C673" s="219"/>
      <c r="D673" s="219"/>
      <c r="E673" s="220"/>
    </row>
    <row r="674" ht="15.75" thickBot="1"/>
    <row r="675" spans="2:5" ht="15">
      <c r="B675" s="208" t="s">
        <v>37</v>
      </c>
      <c r="C675" s="209"/>
      <c r="D675" s="181" t="s">
        <v>3</v>
      </c>
      <c r="E675" s="121" t="s">
        <v>18</v>
      </c>
    </row>
    <row r="676" spans="2:5" ht="15">
      <c r="B676" s="210" t="s">
        <v>42</v>
      </c>
      <c r="C676" s="211"/>
      <c r="D676" s="123">
        <v>0.2</v>
      </c>
      <c r="E676" s="124" t="s">
        <v>5</v>
      </c>
    </row>
    <row r="677" spans="2:5" ht="15">
      <c r="B677" s="210" t="s">
        <v>26</v>
      </c>
      <c r="C677" s="211"/>
      <c r="D677" s="123">
        <v>7</v>
      </c>
      <c r="E677" s="124" t="s">
        <v>5</v>
      </c>
    </row>
    <row r="678" spans="2:5" ht="15">
      <c r="B678" s="210" t="s">
        <v>27</v>
      </c>
      <c r="C678" s="211"/>
      <c r="D678" s="123">
        <v>200</v>
      </c>
      <c r="E678" s="124" t="s">
        <v>5</v>
      </c>
    </row>
    <row r="679" spans="2:5" ht="15.75" thickBot="1">
      <c r="B679" s="217" t="s">
        <v>43</v>
      </c>
      <c r="C679" s="218"/>
      <c r="D679" s="126">
        <v>0</v>
      </c>
      <c r="E679" s="127" t="s">
        <v>30</v>
      </c>
    </row>
    <row r="680" ht="15.75" thickBot="1"/>
    <row r="681" spans="2:5" ht="15">
      <c r="B681" s="208" t="s">
        <v>37</v>
      </c>
      <c r="C681" s="209"/>
      <c r="D681" s="181" t="s">
        <v>3</v>
      </c>
      <c r="E681" s="121" t="s">
        <v>18</v>
      </c>
    </row>
    <row r="682" spans="2:5" ht="15">
      <c r="B682" s="210" t="s">
        <v>45</v>
      </c>
      <c r="C682" s="211"/>
      <c r="D682" s="123">
        <v>0.2</v>
      </c>
      <c r="E682" s="124" t="s">
        <v>5</v>
      </c>
    </row>
    <row r="683" spans="2:5" ht="15">
      <c r="B683" s="210" t="s">
        <v>46</v>
      </c>
      <c r="C683" s="211"/>
      <c r="D683" s="123">
        <v>1.04</v>
      </c>
      <c r="E683" s="124" t="s">
        <v>5</v>
      </c>
    </row>
    <row r="684" spans="2:5" ht="15">
      <c r="B684" s="210" t="s">
        <v>47</v>
      </c>
      <c r="C684" s="211"/>
      <c r="D684" s="123">
        <v>200</v>
      </c>
      <c r="E684" s="124" t="s">
        <v>5</v>
      </c>
    </row>
    <row r="685" spans="2:5" ht="15.75" thickBot="1">
      <c r="B685" s="217" t="s">
        <v>49</v>
      </c>
      <c r="C685" s="218"/>
      <c r="D685" s="126"/>
      <c r="E685" s="127" t="s">
        <v>30</v>
      </c>
    </row>
    <row r="686" ht="15.75" thickBot="1"/>
    <row r="687" spans="2:5" ht="15">
      <c r="B687" s="208" t="s">
        <v>48</v>
      </c>
      <c r="C687" s="209"/>
      <c r="D687" s="181" t="s">
        <v>51</v>
      </c>
      <c r="E687" s="130" t="s">
        <v>52</v>
      </c>
    </row>
    <row r="688" spans="2:5" ht="15">
      <c r="B688" s="131" t="str">
        <f>B679</f>
        <v>VOLUME DA SUB-LEITO ( Vsl)</v>
      </c>
      <c r="C688" s="132"/>
      <c r="D688" s="123">
        <f>D679</f>
        <v>0</v>
      </c>
      <c r="E688" s="133" t="s">
        <v>30</v>
      </c>
    </row>
    <row r="689" spans="2:5" ht="15">
      <c r="B689" s="131" t="str">
        <f>B685</f>
        <v>VOLUME DA SAIA DO SUB-LEITO ( Vsaia;sl)</v>
      </c>
      <c r="C689" s="132"/>
      <c r="D689" s="123">
        <f>D685</f>
        <v>0</v>
      </c>
      <c r="E689" s="133" t="s">
        <v>30</v>
      </c>
    </row>
    <row r="690" spans="2:5" ht="15.75" thickBot="1">
      <c r="B690" s="134" t="s">
        <v>50</v>
      </c>
      <c r="C690" s="135"/>
      <c r="D690" s="126">
        <v>0</v>
      </c>
      <c r="E690" s="136" t="s">
        <v>30</v>
      </c>
    </row>
    <row r="691" spans="2:5" ht="15">
      <c r="B691" s="184"/>
      <c r="C691" s="184"/>
      <c r="D691" s="185"/>
      <c r="E691" s="141"/>
    </row>
    <row r="693" ht="15"/>
    <row r="698" ht="15.75" thickBot="1"/>
    <row r="699" spans="2:5" ht="15.75" thickBot="1">
      <c r="B699" s="214" t="s">
        <v>165</v>
      </c>
      <c r="C699" s="219"/>
      <c r="D699" s="219"/>
      <c r="E699" s="220"/>
    </row>
    <row r="700" ht="15.75" thickBot="1"/>
    <row r="701" spans="2:5" ht="15">
      <c r="B701" s="208" t="s">
        <v>37</v>
      </c>
      <c r="C701" s="209"/>
      <c r="D701" s="181" t="s">
        <v>3</v>
      </c>
      <c r="E701" s="121" t="s">
        <v>18</v>
      </c>
    </row>
    <row r="702" spans="2:5" ht="15">
      <c r="B702" s="210" t="s">
        <v>42</v>
      </c>
      <c r="C702" s="211"/>
      <c r="D702" s="123">
        <v>0.2</v>
      </c>
      <c r="E702" s="124" t="s">
        <v>5</v>
      </c>
    </row>
    <row r="703" spans="2:5" ht="15">
      <c r="B703" s="210" t="s">
        <v>26</v>
      </c>
      <c r="C703" s="211"/>
      <c r="D703" s="123">
        <v>7</v>
      </c>
      <c r="E703" s="124" t="s">
        <v>5</v>
      </c>
    </row>
    <row r="704" spans="2:5" ht="15">
      <c r="B704" s="210" t="s">
        <v>27</v>
      </c>
      <c r="C704" s="211"/>
      <c r="D704" s="123">
        <v>200</v>
      </c>
      <c r="E704" s="124" t="s">
        <v>5</v>
      </c>
    </row>
    <row r="705" spans="2:5" ht="15.75" thickBot="1">
      <c r="B705" s="217" t="s">
        <v>43</v>
      </c>
      <c r="C705" s="218"/>
      <c r="D705" s="126">
        <v>0</v>
      </c>
      <c r="E705" s="127" t="s">
        <v>30</v>
      </c>
    </row>
    <row r="706" ht="15.75" thickBot="1"/>
    <row r="707" spans="2:5" ht="15">
      <c r="B707" s="208" t="s">
        <v>37</v>
      </c>
      <c r="C707" s="209"/>
      <c r="D707" s="181" t="s">
        <v>3</v>
      </c>
      <c r="E707" s="121" t="s">
        <v>18</v>
      </c>
    </row>
    <row r="708" spans="2:5" ht="15">
      <c r="B708" s="210" t="s">
        <v>45</v>
      </c>
      <c r="C708" s="211"/>
      <c r="D708" s="123">
        <v>0.2</v>
      </c>
      <c r="E708" s="124" t="s">
        <v>5</v>
      </c>
    </row>
    <row r="709" spans="2:5" ht="15">
      <c r="B709" s="210" t="s">
        <v>46</v>
      </c>
      <c r="C709" s="211"/>
      <c r="D709" s="123">
        <v>1.04</v>
      </c>
      <c r="E709" s="124" t="s">
        <v>5</v>
      </c>
    </row>
    <row r="710" spans="2:5" ht="15">
      <c r="B710" s="210" t="s">
        <v>47</v>
      </c>
      <c r="C710" s="211"/>
      <c r="D710" s="123">
        <v>200</v>
      </c>
      <c r="E710" s="124" t="s">
        <v>5</v>
      </c>
    </row>
    <row r="711" spans="2:5" ht="15.75" thickBot="1">
      <c r="B711" s="217" t="s">
        <v>49</v>
      </c>
      <c r="C711" s="218"/>
      <c r="D711" s="126"/>
      <c r="E711" s="127" t="s">
        <v>30</v>
      </c>
    </row>
    <row r="712" ht="15.75" thickBot="1"/>
    <row r="713" spans="2:5" ht="15">
      <c r="B713" s="208" t="s">
        <v>48</v>
      </c>
      <c r="C713" s="209"/>
      <c r="D713" s="181" t="s">
        <v>51</v>
      </c>
      <c r="E713" s="130" t="s">
        <v>52</v>
      </c>
    </row>
    <row r="714" spans="2:5" ht="15">
      <c r="B714" s="131" t="str">
        <f>B705</f>
        <v>VOLUME DA SUB-LEITO ( Vsl)</v>
      </c>
      <c r="C714" s="132"/>
      <c r="D714" s="123">
        <f>D705</f>
        <v>0</v>
      </c>
      <c r="E714" s="133" t="s">
        <v>30</v>
      </c>
    </row>
    <row r="715" spans="2:5" ht="15">
      <c r="B715" s="131" t="str">
        <f>B711</f>
        <v>VOLUME DA SAIA DO SUB-LEITO ( Vsaia;sl)</v>
      </c>
      <c r="C715" s="132"/>
      <c r="D715" s="123">
        <f>D711</f>
        <v>0</v>
      </c>
      <c r="E715" s="133" t="s">
        <v>30</v>
      </c>
    </row>
    <row r="716" spans="2:5" ht="15.75" thickBot="1">
      <c r="B716" s="134" t="s">
        <v>50</v>
      </c>
      <c r="C716" s="135"/>
      <c r="D716" s="126">
        <v>0</v>
      </c>
      <c r="E716" s="136" t="s">
        <v>30</v>
      </c>
    </row>
    <row r="717" spans="2:5" ht="15">
      <c r="B717" s="184"/>
      <c r="C717" s="184"/>
      <c r="D717" s="185"/>
      <c r="E717" s="141"/>
    </row>
    <row r="719" ht="15"/>
    <row r="724" ht="15.75" thickBot="1"/>
    <row r="725" spans="2:5" ht="15.75" thickBot="1">
      <c r="B725" s="214" t="s">
        <v>166</v>
      </c>
      <c r="C725" s="219"/>
      <c r="D725" s="219"/>
      <c r="E725" s="220"/>
    </row>
    <row r="726" ht="15.75" thickBot="1"/>
    <row r="727" spans="2:5" ht="15">
      <c r="B727" s="208" t="s">
        <v>37</v>
      </c>
      <c r="C727" s="209"/>
      <c r="D727" s="181" t="s">
        <v>3</v>
      </c>
      <c r="E727" s="121" t="s">
        <v>18</v>
      </c>
    </row>
    <row r="728" spans="2:5" ht="15">
      <c r="B728" s="210" t="s">
        <v>42</v>
      </c>
      <c r="C728" s="211"/>
      <c r="D728" s="123">
        <v>0.2</v>
      </c>
      <c r="E728" s="124" t="s">
        <v>5</v>
      </c>
    </row>
    <row r="729" spans="2:5" ht="15">
      <c r="B729" s="210" t="s">
        <v>26</v>
      </c>
      <c r="C729" s="211"/>
      <c r="D729" s="123">
        <v>7</v>
      </c>
      <c r="E729" s="124" t="s">
        <v>5</v>
      </c>
    </row>
    <row r="730" spans="2:5" ht="15">
      <c r="B730" s="210" t="s">
        <v>27</v>
      </c>
      <c r="C730" s="211"/>
      <c r="D730" s="123">
        <v>500</v>
      </c>
      <c r="E730" s="124" t="s">
        <v>5</v>
      </c>
    </row>
    <row r="731" spans="2:5" ht="15.75" thickBot="1">
      <c r="B731" s="217" t="s">
        <v>43</v>
      </c>
      <c r="C731" s="218"/>
      <c r="D731" s="126">
        <v>0</v>
      </c>
      <c r="E731" s="127" t="s">
        <v>30</v>
      </c>
    </row>
    <row r="732" ht="15.75" thickBot="1"/>
    <row r="733" spans="2:5" ht="15">
      <c r="B733" s="208" t="s">
        <v>37</v>
      </c>
      <c r="C733" s="209"/>
      <c r="D733" s="181" t="s">
        <v>3</v>
      </c>
      <c r="E733" s="121" t="s">
        <v>18</v>
      </c>
    </row>
    <row r="734" spans="2:5" ht="15">
      <c r="B734" s="210" t="s">
        <v>45</v>
      </c>
      <c r="C734" s="211"/>
      <c r="D734" s="123">
        <v>0.2</v>
      </c>
      <c r="E734" s="124" t="s">
        <v>5</v>
      </c>
    </row>
    <row r="735" spans="2:5" ht="15">
      <c r="B735" s="210" t="s">
        <v>46</v>
      </c>
      <c r="C735" s="211"/>
      <c r="D735" s="123">
        <v>1.04</v>
      </c>
      <c r="E735" s="124" t="s">
        <v>5</v>
      </c>
    </row>
    <row r="736" spans="2:5" ht="15">
      <c r="B736" s="210" t="s">
        <v>47</v>
      </c>
      <c r="C736" s="211"/>
      <c r="D736" s="123">
        <v>500</v>
      </c>
      <c r="E736" s="124" t="s">
        <v>5</v>
      </c>
    </row>
    <row r="737" spans="2:5" ht="15.75" thickBot="1">
      <c r="B737" s="217" t="s">
        <v>49</v>
      </c>
      <c r="C737" s="218"/>
      <c r="D737" s="126"/>
      <c r="E737" s="127" t="s">
        <v>30</v>
      </c>
    </row>
    <row r="738" ht="15.75" thickBot="1"/>
    <row r="739" spans="2:5" ht="15">
      <c r="B739" s="208" t="s">
        <v>48</v>
      </c>
      <c r="C739" s="209"/>
      <c r="D739" s="181" t="s">
        <v>51</v>
      </c>
      <c r="E739" s="130" t="s">
        <v>52</v>
      </c>
    </row>
    <row r="740" spans="2:5" ht="15">
      <c r="B740" s="131" t="str">
        <f>B731</f>
        <v>VOLUME DA SUB-LEITO ( Vsl)</v>
      </c>
      <c r="C740" s="132"/>
      <c r="D740" s="123">
        <f>D731</f>
        <v>0</v>
      </c>
      <c r="E740" s="133" t="s">
        <v>30</v>
      </c>
    </row>
    <row r="741" spans="2:5" ht="15">
      <c r="B741" s="131" t="str">
        <f>B737</f>
        <v>VOLUME DA SAIA DO SUB-LEITO ( Vsaia;sl)</v>
      </c>
      <c r="C741" s="132"/>
      <c r="D741" s="123">
        <f>D737</f>
        <v>0</v>
      </c>
      <c r="E741" s="133" t="s">
        <v>30</v>
      </c>
    </row>
    <row r="742" spans="2:5" ht="15.75" thickBot="1">
      <c r="B742" s="134" t="s">
        <v>50</v>
      </c>
      <c r="C742" s="135"/>
      <c r="D742" s="126">
        <v>0</v>
      </c>
      <c r="E742" s="136" t="s">
        <v>30</v>
      </c>
    </row>
    <row r="743" spans="2:5" ht="15">
      <c r="B743" s="184"/>
      <c r="C743" s="184"/>
      <c r="D743" s="185"/>
      <c r="E743" s="141"/>
    </row>
    <row r="745" ht="15"/>
    <row r="750" ht="15.75" thickBot="1"/>
    <row r="751" spans="2:5" ht="15.75" thickBot="1">
      <c r="B751" s="214" t="s">
        <v>167</v>
      </c>
      <c r="C751" s="219"/>
      <c r="D751" s="219"/>
      <c r="E751" s="220"/>
    </row>
    <row r="752" ht="15.75" thickBot="1"/>
    <row r="753" spans="2:5" ht="15">
      <c r="B753" s="208" t="s">
        <v>37</v>
      </c>
      <c r="C753" s="209"/>
      <c r="D753" s="181" t="s">
        <v>3</v>
      </c>
      <c r="E753" s="121" t="s">
        <v>18</v>
      </c>
    </row>
    <row r="754" spans="2:5" ht="15">
      <c r="B754" s="210" t="s">
        <v>42</v>
      </c>
      <c r="C754" s="211"/>
      <c r="D754" s="123">
        <v>0.2</v>
      </c>
      <c r="E754" s="124" t="s">
        <v>5</v>
      </c>
    </row>
    <row r="755" spans="2:5" ht="15">
      <c r="B755" s="210" t="s">
        <v>26</v>
      </c>
      <c r="C755" s="211"/>
      <c r="D755" s="123">
        <v>7</v>
      </c>
      <c r="E755" s="124" t="s">
        <v>5</v>
      </c>
    </row>
    <row r="756" spans="2:5" ht="15">
      <c r="B756" s="210" t="s">
        <v>27</v>
      </c>
      <c r="C756" s="211"/>
      <c r="D756" s="123">
        <v>200</v>
      </c>
      <c r="E756" s="124" t="s">
        <v>5</v>
      </c>
    </row>
    <row r="757" spans="2:5" ht="15.75" thickBot="1">
      <c r="B757" s="217" t="s">
        <v>43</v>
      </c>
      <c r="C757" s="218"/>
      <c r="D757" s="126">
        <v>0</v>
      </c>
      <c r="E757" s="127" t="s">
        <v>30</v>
      </c>
    </row>
    <row r="758" ht="15.75" thickBot="1"/>
    <row r="759" spans="2:5" ht="15">
      <c r="B759" s="208" t="s">
        <v>37</v>
      </c>
      <c r="C759" s="209"/>
      <c r="D759" s="181" t="s">
        <v>3</v>
      </c>
      <c r="E759" s="121" t="s">
        <v>18</v>
      </c>
    </row>
    <row r="760" spans="2:5" ht="15">
      <c r="B760" s="210" t="s">
        <v>45</v>
      </c>
      <c r="C760" s="211"/>
      <c r="D760" s="123">
        <v>0.2</v>
      </c>
      <c r="E760" s="124" t="s">
        <v>5</v>
      </c>
    </row>
    <row r="761" spans="2:5" ht="15">
      <c r="B761" s="210" t="s">
        <v>46</v>
      </c>
      <c r="C761" s="211"/>
      <c r="D761" s="123">
        <v>1.04</v>
      </c>
      <c r="E761" s="124" t="s">
        <v>5</v>
      </c>
    </row>
    <row r="762" spans="2:5" ht="15">
      <c r="B762" s="210" t="s">
        <v>47</v>
      </c>
      <c r="C762" s="211"/>
      <c r="D762" s="123">
        <v>200</v>
      </c>
      <c r="E762" s="124" t="s">
        <v>5</v>
      </c>
    </row>
    <row r="763" spans="2:5" ht="15.75" thickBot="1">
      <c r="B763" s="217" t="s">
        <v>49</v>
      </c>
      <c r="C763" s="218"/>
      <c r="D763" s="126"/>
      <c r="E763" s="127" t="s">
        <v>30</v>
      </c>
    </row>
    <row r="764" ht="15.75" thickBot="1"/>
    <row r="765" spans="2:5" ht="15">
      <c r="B765" s="208" t="s">
        <v>48</v>
      </c>
      <c r="C765" s="209"/>
      <c r="D765" s="181" t="s">
        <v>51</v>
      </c>
      <c r="E765" s="130" t="s">
        <v>52</v>
      </c>
    </row>
    <row r="766" spans="2:5" ht="15">
      <c r="B766" s="131" t="str">
        <f>B757</f>
        <v>VOLUME DA SUB-LEITO ( Vsl)</v>
      </c>
      <c r="C766" s="132"/>
      <c r="D766" s="123">
        <f>D757</f>
        <v>0</v>
      </c>
      <c r="E766" s="133" t="s">
        <v>30</v>
      </c>
    </row>
    <row r="767" spans="2:5" ht="15">
      <c r="B767" s="131" t="str">
        <f>B763</f>
        <v>VOLUME DA SAIA DO SUB-LEITO ( Vsaia;sl)</v>
      </c>
      <c r="C767" s="132"/>
      <c r="D767" s="123">
        <f>D763</f>
        <v>0</v>
      </c>
      <c r="E767" s="133" t="s">
        <v>30</v>
      </c>
    </row>
    <row r="768" spans="2:5" ht="15.75" thickBot="1">
      <c r="B768" s="134" t="s">
        <v>50</v>
      </c>
      <c r="C768" s="135"/>
      <c r="D768" s="126">
        <v>0</v>
      </c>
      <c r="E768" s="136" t="s">
        <v>30</v>
      </c>
    </row>
    <row r="769" spans="2:5" ht="15">
      <c r="B769" s="184"/>
      <c r="C769" s="184"/>
      <c r="D769" s="185"/>
      <c r="E769" s="141"/>
    </row>
    <row r="771" ht="15"/>
    <row r="776" ht="15.75" thickBot="1"/>
    <row r="777" spans="2:5" ht="15.75" thickBot="1">
      <c r="B777" s="214" t="s">
        <v>168</v>
      </c>
      <c r="C777" s="219"/>
      <c r="D777" s="219"/>
      <c r="E777" s="220"/>
    </row>
    <row r="778" ht="15.75" thickBot="1"/>
    <row r="779" spans="2:5" ht="15">
      <c r="B779" s="208" t="s">
        <v>37</v>
      </c>
      <c r="C779" s="209"/>
      <c r="D779" s="181" t="s">
        <v>3</v>
      </c>
      <c r="E779" s="121" t="s">
        <v>18</v>
      </c>
    </row>
    <row r="780" spans="2:5" ht="15">
      <c r="B780" s="210" t="s">
        <v>42</v>
      </c>
      <c r="C780" s="211"/>
      <c r="D780" s="123">
        <v>0.2</v>
      </c>
      <c r="E780" s="124" t="s">
        <v>5</v>
      </c>
    </row>
    <row r="781" spans="2:5" ht="15">
      <c r="B781" s="210" t="s">
        <v>26</v>
      </c>
      <c r="C781" s="211"/>
      <c r="D781" s="123">
        <v>7</v>
      </c>
      <c r="E781" s="124" t="s">
        <v>5</v>
      </c>
    </row>
    <row r="782" spans="2:5" ht="15">
      <c r="B782" s="210" t="s">
        <v>27</v>
      </c>
      <c r="C782" s="211"/>
      <c r="D782" s="123">
        <v>300</v>
      </c>
      <c r="E782" s="124" t="s">
        <v>5</v>
      </c>
    </row>
    <row r="783" spans="2:5" ht="15.75" thickBot="1">
      <c r="B783" s="217" t="s">
        <v>43</v>
      </c>
      <c r="C783" s="218"/>
      <c r="D783" s="126">
        <v>0</v>
      </c>
      <c r="E783" s="127" t="s">
        <v>30</v>
      </c>
    </row>
    <row r="784" ht="15.75" thickBot="1"/>
    <row r="785" spans="2:5" ht="15">
      <c r="B785" s="208" t="s">
        <v>37</v>
      </c>
      <c r="C785" s="209"/>
      <c r="D785" s="181" t="s">
        <v>3</v>
      </c>
      <c r="E785" s="121" t="s">
        <v>18</v>
      </c>
    </row>
    <row r="786" spans="2:5" ht="15">
      <c r="B786" s="210" t="s">
        <v>45</v>
      </c>
      <c r="C786" s="211"/>
      <c r="D786" s="123">
        <v>0.2</v>
      </c>
      <c r="E786" s="124" t="s">
        <v>5</v>
      </c>
    </row>
    <row r="787" spans="2:5" ht="15">
      <c r="B787" s="210" t="s">
        <v>46</v>
      </c>
      <c r="C787" s="211"/>
      <c r="D787" s="123">
        <v>1.04</v>
      </c>
      <c r="E787" s="124" t="s">
        <v>5</v>
      </c>
    </row>
    <row r="788" spans="2:5" ht="15">
      <c r="B788" s="210" t="s">
        <v>47</v>
      </c>
      <c r="C788" s="211"/>
      <c r="D788" s="123">
        <v>300</v>
      </c>
      <c r="E788" s="124" t="s">
        <v>5</v>
      </c>
    </row>
    <row r="789" spans="2:5" ht="15.75" thickBot="1">
      <c r="B789" s="217" t="s">
        <v>49</v>
      </c>
      <c r="C789" s="218"/>
      <c r="D789" s="126"/>
      <c r="E789" s="127" t="s">
        <v>30</v>
      </c>
    </row>
    <row r="790" ht="15.75" thickBot="1"/>
    <row r="791" spans="2:5" ht="15">
      <c r="B791" s="208" t="s">
        <v>48</v>
      </c>
      <c r="C791" s="209"/>
      <c r="D791" s="181" t="s">
        <v>51</v>
      </c>
      <c r="E791" s="130" t="s">
        <v>52</v>
      </c>
    </row>
    <row r="792" spans="2:5" ht="15">
      <c r="B792" s="131" t="str">
        <f>B783</f>
        <v>VOLUME DA SUB-LEITO ( Vsl)</v>
      </c>
      <c r="C792" s="132"/>
      <c r="D792" s="123">
        <f>D783</f>
        <v>0</v>
      </c>
      <c r="E792" s="133" t="s">
        <v>30</v>
      </c>
    </row>
    <row r="793" spans="2:5" ht="15">
      <c r="B793" s="131" t="str">
        <f>B789</f>
        <v>VOLUME DA SAIA DO SUB-LEITO ( Vsaia;sl)</v>
      </c>
      <c r="C793" s="132"/>
      <c r="D793" s="123">
        <f>D789</f>
        <v>0</v>
      </c>
      <c r="E793" s="133" t="s">
        <v>30</v>
      </c>
    </row>
    <row r="794" spans="2:5" ht="15.75" thickBot="1">
      <c r="B794" s="134" t="s">
        <v>50</v>
      </c>
      <c r="C794" s="135"/>
      <c r="D794" s="126">
        <v>0</v>
      </c>
      <c r="E794" s="136" t="s">
        <v>30</v>
      </c>
    </row>
    <row r="795" spans="2:5" ht="15">
      <c r="B795" s="184"/>
      <c r="C795" s="184"/>
      <c r="D795" s="185"/>
      <c r="E795" s="141"/>
    </row>
    <row r="797" ht="15"/>
    <row r="802" ht="15.75" thickBot="1"/>
    <row r="803" spans="2:5" ht="15.75" thickBot="1">
      <c r="B803" s="214" t="s">
        <v>169</v>
      </c>
      <c r="C803" s="219"/>
      <c r="D803" s="219"/>
      <c r="E803" s="220"/>
    </row>
    <row r="804" ht="15.75" thickBot="1"/>
    <row r="805" spans="2:5" ht="15">
      <c r="B805" s="208" t="s">
        <v>37</v>
      </c>
      <c r="C805" s="209"/>
      <c r="D805" s="181" t="s">
        <v>3</v>
      </c>
      <c r="E805" s="121" t="s">
        <v>18</v>
      </c>
    </row>
    <row r="806" spans="2:5" ht="15">
      <c r="B806" s="210" t="s">
        <v>42</v>
      </c>
      <c r="C806" s="211"/>
      <c r="D806" s="123">
        <v>0</v>
      </c>
      <c r="E806" s="124" t="s">
        <v>5</v>
      </c>
    </row>
    <row r="807" spans="2:5" ht="15">
      <c r="B807" s="210" t="s">
        <v>26</v>
      </c>
      <c r="C807" s="211"/>
      <c r="D807" s="123">
        <v>0</v>
      </c>
      <c r="E807" s="124" t="s">
        <v>5</v>
      </c>
    </row>
    <row r="808" spans="2:5" ht="15">
      <c r="B808" s="210" t="s">
        <v>27</v>
      </c>
      <c r="C808" s="211"/>
      <c r="D808" s="123">
        <v>0</v>
      </c>
      <c r="E808" s="124" t="s">
        <v>5</v>
      </c>
    </row>
    <row r="809" spans="2:5" ht="15.75" thickBot="1">
      <c r="B809" s="217" t="s">
        <v>43</v>
      </c>
      <c r="C809" s="218"/>
      <c r="D809" s="126">
        <f>D806*D807*D808</f>
        <v>0</v>
      </c>
      <c r="E809" s="127" t="s">
        <v>30</v>
      </c>
    </row>
    <row r="810" ht="15.75" thickBot="1"/>
    <row r="811" spans="2:5" ht="15">
      <c r="B811" s="208" t="s">
        <v>37</v>
      </c>
      <c r="C811" s="209"/>
      <c r="D811" s="181" t="s">
        <v>3</v>
      </c>
      <c r="E811" s="121" t="s">
        <v>18</v>
      </c>
    </row>
    <row r="812" spans="2:5" ht="15">
      <c r="B812" s="210" t="s">
        <v>45</v>
      </c>
      <c r="C812" s="211"/>
      <c r="D812" s="123">
        <v>0</v>
      </c>
      <c r="E812" s="124" t="s">
        <v>5</v>
      </c>
    </row>
    <row r="813" spans="2:5" ht="15">
      <c r="B813" s="210" t="s">
        <v>46</v>
      </c>
      <c r="C813" s="211"/>
      <c r="D813" s="123">
        <v>0</v>
      </c>
      <c r="E813" s="124" t="s">
        <v>5</v>
      </c>
    </row>
    <row r="814" spans="2:5" ht="15">
      <c r="B814" s="210" t="s">
        <v>47</v>
      </c>
      <c r="C814" s="211"/>
      <c r="D814" s="123">
        <v>0</v>
      </c>
      <c r="E814" s="124" t="s">
        <v>5</v>
      </c>
    </row>
    <row r="815" spans="2:5" ht="15.75" thickBot="1">
      <c r="B815" s="217" t="s">
        <v>49</v>
      </c>
      <c r="C815" s="218"/>
      <c r="D815" s="126"/>
      <c r="E815" s="127" t="s">
        <v>30</v>
      </c>
    </row>
    <row r="816" ht="15.75" thickBot="1"/>
    <row r="817" spans="2:5" ht="15">
      <c r="B817" s="208" t="s">
        <v>48</v>
      </c>
      <c r="C817" s="209"/>
      <c r="D817" s="181" t="s">
        <v>51</v>
      </c>
      <c r="E817" s="130" t="s">
        <v>52</v>
      </c>
    </row>
    <row r="818" spans="2:5" ht="15">
      <c r="B818" s="131" t="str">
        <f>B809</f>
        <v>VOLUME DA SUB-LEITO ( Vsl)</v>
      </c>
      <c r="C818" s="132"/>
      <c r="D818" s="123">
        <f>D809</f>
        <v>0</v>
      </c>
      <c r="E818" s="133" t="s">
        <v>30</v>
      </c>
    </row>
    <row r="819" spans="2:5" ht="15">
      <c r="B819" s="131" t="str">
        <f>B815</f>
        <v>VOLUME DA SAIA DO SUB-LEITO ( Vsaia;sl)</v>
      </c>
      <c r="C819" s="132"/>
      <c r="D819" s="123">
        <f>D815</f>
        <v>0</v>
      </c>
      <c r="E819" s="133" t="s">
        <v>30</v>
      </c>
    </row>
    <row r="820" spans="2:5" ht="15.75" thickBot="1">
      <c r="B820" s="134" t="s">
        <v>50</v>
      </c>
      <c r="C820" s="135"/>
      <c r="D820" s="126"/>
      <c r="E820" s="136" t="s">
        <v>30</v>
      </c>
    </row>
    <row r="821" spans="2:5" ht="15">
      <c r="B821" s="184"/>
      <c r="C821" s="184"/>
      <c r="D821" s="185"/>
      <c r="E821" s="141"/>
    </row>
    <row r="823" ht="15"/>
    <row r="828" ht="15.75" thickBot="1"/>
    <row r="829" spans="2:5" ht="15.75" thickBot="1">
      <c r="B829" s="214" t="s">
        <v>170</v>
      </c>
      <c r="C829" s="219"/>
      <c r="D829" s="219"/>
      <c r="E829" s="220"/>
    </row>
    <row r="830" ht="15.75" thickBot="1"/>
    <row r="831" spans="2:5" ht="15">
      <c r="B831" s="208" t="s">
        <v>37</v>
      </c>
      <c r="C831" s="209"/>
      <c r="D831" s="181" t="s">
        <v>3</v>
      </c>
      <c r="E831" s="121" t="s">
        <v>18</v>
      </c>
    </row>
    <row r="832" spans="2:5" ht="15">
      <c r="B832" s="210" t="s">
        <v>42</v>
      </c>
      <c r="C832" s="211"/>
      <c r="D832" s="123">
        <v>0</v>
      </c>
      <c r="E832" s="124" t="s">
        <v>5</v>
      </c>
    </row>
    <row r="833" spans="2:5" ht="15">
      <c r="B833" s="210" t="s">
        <v>26</v>
      </c>
      <c r="C833" s="211"/>
      <c r="D833" s="123">
        <v>0</v>
      </c>
      <c r="E833" s="124" t="s">
        <v>5</v>
      </c>
    </row>
    <row r="834" spans="2:5" ht="15">
      <c r="B834" s="210" t="s">
        <v>27</v>
      </c>
      <c r="C834" s="211"/>
      <c r="D834" s="123">
        <v>0</v>
      </c>
      <c r="E834" s="124" t="s">
        <v>5</v>
      </c>
    </row>
    <row r="835" spans="2:5" ht="15.75" thickBot="1">
      <c r="B835" s="217" t="s">
        <v>43</v>
      </c>
      <c r="C835" s="218"/>
      <c r="D835" s="126">
        <v>0</v>
      </c>
      <c r="E835" s="127" t="s">
        <v>30</v>
      </c>
    </row>
    <row r="836" ht="15.75" thickBot="1"/>
    <row r="837" spans="2:5" ht="15">
      <c r="B837" s="208" t="s">
        <v>37</v>
      </c>
      <c r="C837" s="209"/>
      <c r="D837" s="181" t="s">
        <v>3</v>
      </c>
      <c r="E837" s="121" t="s">
        <v>18</v>
      </c>
    </row>
    <row r="838" spans="2:5" ht="15">
      <c r="B838" s="210" t="s">
        <v>45</v>
      </c>
      <c r="C838" s="211"/>
      <c r="D838" s="123">
        <v>0</v>
      </c>
      <c r="E838" s="124" t="s">
        <v>5</v>
      </c>
    </row>
    <row r="839" spans="2:5" ht="15">
      <c r="B839" s="210" t="s">
        <v>46</v>
      </c>
      <c r="C839" s="211"/>
      <c r="D839" s="123">
        <v>0</v>
      </c>
      <c r="E839" s="124" t="s">
        <v>5</v>
      </c>
    </row>
    <row r="840" spans="2:5" ht="15">
      <c r="B840" s="210" t="s">
        <v>47</v>
      </c>
      <c r="C840" s="211"/>
      <c r="D840" s="123">
        <v>0</v>
      </c>
      <c r="E840" s="124" t="s">
        <v>5</v>
      </c>
    </row>
    <row r="841" spans="2:5" ht="15.75" thickBot="1">
      <c r="B841" s="217" t="s">
        <v>49</v>
      </c>
      <c r="C841" s="218"/>
      <c r="D841" s="126">
        <v>0</v>
      </c>
      <c r="E841" s="127" t="s">
        <v>30</v>
      </c>
    </row>
    <row r="842" ht="15.75" thickBot="1"/>
    <row r="843" spans="2:5" ht="15">
      <c r="B843" s="208" t="s">
        <v>48</v>
      </c>
      <c r="C843" s="209"/>
      <c r="D843" s="181" t="s">
        <v>51</v>
      </c>
      <c r="E843" s="130" t="s">
        <v>52</v>
      </c>
    </row>
    <row r="844" spans="2:5" ht="15">
      <c r="B844" s="131" t="str">
        <f>B835</f>
        <v>VOLUME DA SUB-LEITO ( Vsl)</v>
      </c>
      <c r="C844" s="132"/>
      <c r="D844" s="123">
        <f>D835</f>
        <v>0</v>
      </c>
      <c r="E844" s="133" t="s">
        <v>30</v>
      </c>
    </row>
    <row r="845" spans="2:5" ht="15">
      <c r="B845" s="131" t="str">
        <f>B841</f>
        <v>VOLUME DA SAIA DO SUB-LEITO ( Vsaia;sl)</v>
      </c>
      <c r="C845" s="132"/>
      <c r="D845" s="123">
        <f>D841</f>
        <v>0</v>
      </c>
      <c r="E845" s="133" t="s">
        <v>30</v>
      </c>
    </row>
    <row r="846" spans="2:5" ht="15.75" thickBot="1">
      <c r="B846" s="134" t="s">
        <v>50</v>
      </c>
      <c r="C846" s="135"/>
      <c r="D846" s="126">
        <f>D844+D845</f>
        <v>0</v>
      </c>
      <c r="E846" s="136" t="s">
        <v>30</v>
      </c>
    </row>
    <row r="849" ht="15"/>
    <row r="854" ht="15.75" thickBot="1"/>
    <row r="855" spans="2:5" ht="15.75" thickBot="1">
      <c r="B855" s="214" t="s">
        <v>171</v>
      </c>
      <c r="C855" s="219"/>
      <c r="D855" s="219"/>
      <c r="E855" s="220"/>
    </row>
    <row r="856" ht="15.75" thickBot="1"/>
    <row r="857" spans="2:5" ht="15">
      <c r="B857" s="208" t="s">
        <v>37</v>
      </c>
      <c r="C857" s="209"/>
      <c r="D857" s="181" t="s">
        <v>3</v>
      </c>
      <c r="E857" s="121" t="s">
        <v>18</v>
      </c>
    </row>
    <row r="858" spans="2:5" ht="15">
      <c r="B858" s="210" t="s">
        <v>42</v>
      </c>
      <c r="C858" s="211"/>
      <c r="D858" s="123">
        <v>0</v>
      </c>
      <c r="E858" s="124" t="s">
        <v>5</v>
      </c>
    </row>
    <row r="859" spans="2:5" ht="15">
      <c r="B859" s="210" t="s">
        <v>26</v>
      </c>
      <c r="C859" s="211"/>
      <c r="D859" s="123">
        <v>0</v>
      </c>
      <c r="E859" s="124" t="s">
        <v>5</v>
      </c>
    </row>
    <row r="860" spans="2:5" ht="15">
      <c r="B860" s="210" t="s">
        <v>27</v>
      </c>
      <c r="C860" s="211"/>
      <c r="D860" s="123">
        <v>0</v>
      </c>
      <c r="E860" s="124" t="s">
        <v>5</v>
      </c>
    </row>
    <row r="861" spans="2:5" ht="15.75" thickBot="1">
      <c r="B861" s="217" t="s">
        <v>43</v>
      </c>
      <c r="C861" s="218"/>
      <c r="D861" s="126">
        <f>D858*D859*D860</f>
        <v>0</v>
      </c>
      <c r="E861" s="127" t="s">
        <v>30</v>
      </c>
    </row>
    <row r="862" ht="15.75" thickBot="1"/>
    <row r="863" spans="2:5" ht="15">
      <c r="B863" s="208" t="s">
        <v>37</v>
      </c>
      <c r="C863" s="209"/>
      <c r="D863" s="181" t="s">
        <v>3</v>
      </c>
      <c r="E863" s="121" t="s">
        <v>18</v>
      </c>
    </row>
    <row r="864" spans="2:5" ht="15">
      <c r="B864" s="210" t="s">
        <v>45</v>
      </c>
      <c r="C864" s="211"/>
      <c r="D864" s="123">
        <v>0</v>
      </c>
      <c r="E864" s="124" t="s">
        <v>5</v>
      </c>
    </row>
    <row r="865" spans="2:5" ht="15">
      <c r="B865" s="210" t="s">
        <v>46</v>
      </c>
      <c r="C865" s="211"/>
      <c r="D865" s="123">
        <v>0</v>
      </c>
      <c r="E865" s="124" t="s">
        <v>5</v>
      </c>
    </row>
    <row r="866" spans="2:5" ht="15">
      <c r="B866" s="210" t="s">
        <v>47</v>
      </c>
      <c r="C866" s="211"/>
      <c r="D866" s="123">
        <v>0</v>
      </c>
      <c r="E866" s="124" t="s">
        <v>5</v>
      </c>
    </row>
    <row r="867" spans="2:5" ht="15.75" thickBot="1">
      <c r="B867" s="217" t="s">
        <v>49</v>
      </c>
      <c r="C867" s="218"/>
      <c r="D867" s="126"/>
      <c r="E867" s="127" t="s">
        <v>30</v>
      </c>
    </row>
    <row r="868" ht="15.75" thickBot="1"/>
    <row r="869" spans="2:5" ht="15">
      <c r="B869" s="208" t="s">
        <v>48</v>
      </c>
      <c r="C869" s="209"/>
      <c r="D869" s="181" t="s">
        <v>51</v>
      </c>
      <c r="E869" s="130" t="s">
        <v>52</v>
      </c>
    </row>
    <row r="870" spans="2:5" ht="15">
      <c r="B870" s="131" t="str">
        <f>B861</f>
        <v>VOLUME DA SUB-LEITO ( Vsl)</v>
      </c>
      <c r="C870" s="132"/>
      <c r="D870" s="123">
        <f>D861</f>
        <v>0</v>
      </c>
      <c r="E870" s="133" t="s">
        <v>30</v>
      </c>
    </row>
    <row r="871" spans="2:5" ht="15">
      <c r="B871" s="131" t="str">
        <f>B867</f>
        <v>VOLUME DA SAIA DO SUB-LEITO ( Vsaia;sl)</v>
      </c>
      <c r="C871" s="132"/>
      <c r="D871" s="123">
        <f>D867</f>
        <v>0</v>
      </c>
      <c r="E871" s="133" t="s">
        <v>30</v>
      </c>
    </row>
    <row r="872" spans="2:5" ht="15.75" thickBot="1">
      <c r="B872" s="134" t="s">
        <v>50</v>
      </c>
      <c r="C872" s="135"/>
      <c r="D872" s="126">
        <f>D870+D871</f>
        <v>0</v>
      </c>
      <c r="E872" s="136" t="s">
        <v>30</v>
      </c>
    </row>
    <row r="873" spans="2:5" ht="15">
      <c r="B873" s="184"/>
      <c r="C873" s="184"/>
      <c r="D873" s="185"/>
      <c r="E873" s="141"/>
    </row>
    <row r="874" spans="1:2" ht="15">
      <c r="A874" s="147" t="s">
        <v>62</v>
      </c>
      <c r="B874" s="117" t="s">
        <v>32</v>
      </c>
    </row>
    <row r="875" ht="15.75" thickBot="1"/>
    <row r="876" spans="2:5" ht="15">
      <c r="B876" s="208" t="s">
        <v>37</v>
      </c>
      <c r="C876" s="209"/>
      <c r="D876" s="181" t="s">
        <v>3</v>
      </c>
      <c r="E876" s="121" t="s">
        <v>18</v>
      </c>
    </row>
    <row r="877" spans="2:5" ht="15">
      <c r="B877" s="221" t="s">
        <v>150</v>
      </c>
      <c r="C877" s="222"/>
      <c r="D877" s="186">
        <f>SUM(D66,D92,D118,D144,D170,D196,D222,D248,D274,D300,D326,D352,D378,D404,D430,D456,D482,D508,D534,D560,D586,D612,D638,D664,D690,D716,D742,D768,D794,D820,D846,D872)</f>
        <v>9660</v>
      </c>
      <c r="E877" s="160" t="s">
        <v>30</v>
      </c>
    </row>
    <row r="878" spans="2:5" ht="15">
      <c r="B878" s="182" t="s">
        <v>33</v>
      </c>
      <c r="C878" s="129">
        <v>0.3</v>
      </c>
      <c r="D878" s="123">
        <f>D877*C878</f>
        <v>2898</v>
      </c>
      <c r="E878" s="124" t="s">
        <v>30</v>
      </c>
    </row>
    <row r="879" spans="2:5" ht="15">
      <c r="B879" s="189" t="s">
        <v>175</v>
      </c>
      <c r="C879" s="190"/>
      <c r="D879" s="123">
        <f>D877+D878</f>
        <v>12558</v>
      </c>
      <c r="E879" s="150" t="s">
        <v>30</v>
      </c>
    </row>
    <row r="880" spans="2:5" ht="15">
      <c r="B880" s="210" t="s">
        <v>34</v>
      </c>
      <c r="C880" s="211"/>
      <c r="D880" s="123">
        <v>1.4</v>
      </c>
      <c r="E880" s="124" t="s">
        <v>54</v>
      </c>
    </row>
    <row r="881" spans="2:6" ht="15">
      <c r="B881" s="210" t="s">
        <v>36</v>
      </c>
      <c r="C881" s="211"/>
      <c r="D881" s="123">
        <v>35</v>
      </c>
      <c r="E881" s="124" t="s">
        <v>44</v>
      </c>
      <c r="F881" s="191"/>
    </row>
    <row r="882" spans="2:5" ht="15.75" thickBot="1">
      <c r="B882" s="217" t="s">
        <v>31</v>
      </c>
      <c r="C882" s="218"/>
      <c r="D882" s="126">
        <f>D879*D880*D881</f>
        <v>615341.9999999999</v>
      </c>
      <c r="E882" s="127" t="s">
        <v>35</v>
      </c>
    </row>
    <row r="885" spans="1:2" ht="15">
      <c r="A885" s="147" t="s">
        <v>55</v>
      </c>
      <c r="B885" s="117" t="s">
        <v>56</v>
      </c>
    </row>
    <row r="886" ht="15">
      <c r="G886" s="116"/>
    </row>
    <row r="887" spans="1:2" ht="15">
      <c r="A887" s="147" t="s">
        <v>57</v>
      </c>
      <c r="B887" s="146" t="s">
        <v>58</v>
      </c>
    </row>
    <row r="889" ht="15"/>
    <row r="894" ht="15.75" thickBot="1"/>
    <row r="895" spans="2:5" ht="15">
      <c r="B895" s="200" t="s">
        <v>37</v>
      </c>
      <c r="C895" s="201"/>
      <c r="D895" s="144" t="s">
        <v>3</v>
      </c>
      <c r="E895" s="121" t="s">
        <v>18</v>
      </c>
    </row>
    <row r="896" spans="2:5" ht="15">
      <c r="B896" s="204" t="s">
        <v>42</v>
      </c>
      <c r="C896" s="205"/>
      <c r="D896" s="123">
        <v>0.15</v>
      </c>
      <c r="E896" s="124" t="s">
        <v>5</v>
      </c>
    </row>
    <row r="897" spans="2:5" ht="15">
      <c r="B897" s="204" t="s">
        <v>26</v>
      </c>
      <c r="C897" s="205"/>
      <c r="D897" s="123">
        <v>5.5</v>
      </c>
      <c r="E897" s="124" t="s">
        <v>5</v>
      </c>
    </row>
    <row r="898" spans="2:5" ht="15">
      <c r="B898" s="204" t="s">
        <v>27</v>
      </c>
      <c r="C898" s="205"/>
      <c r="D898" s="123">
        <v>48400</v>
      </c>
      <c r="E898" s="124" t="s">
        <v>5</v>
      </c>
    </row>
    <row r="899" spans="2:5" ht="15.75" thickBot="1">
      <c r="B899" s="202" t="s">
        <v>60</v>
      </c>
      <c r="C899" s="203"/>
      <c r="D899" s="126">
        <f>D896*D897*D898</f>
        <v>39930</v>
      </c>
      <c r="E899" s="127" t="s">
        <v>30</v>
      </c>
    </row>
    <row r="900" ht="15.75" thickBot="1"/>
    <row r="901" spans="2:5" ht="15">
      <c r="B901" s="200" t="s">
        <v>37</v>
      </c>
      <c r="C901" s="201"/>
      <c r="D901" s="144" t="s">
        <v>3</v>
      </c>
      <c r="E901" s="121" t="s">
        <v>18</v>
      </c>
    </row>
    <row r="902" spans="2:5" ht="15">
      <c r="B902" s="204" t="s">
        <v>45</v>
      </c>
      <c r="C902" s="205"/>
      <c r="D902" s="183">
        <v>0</v>
      </c>
      <c r="E902" s="124" t="s">
        <v>5</v>
      </c>
    </row>
    <row r="903" spans="2:5" ht="15">
      <c r="B903" s="204" t="s">
        <v>46</v>
      </c>
      <c r="C903" s="205"/>
      <c r="D903" s="123">
        <v>0</v>
      </c>
      <c r="E903" s="124" t="s">
        <v>5</v>
      </c>
    </row>
    <row r="904" spans="2:5" ht="15">
      <c r="B904" s="204" t="s">
        <v>47</v>
      </c>
      <c r="C904" s="205"/>
      <c r="D904" s="123">
        <v>0</v>
      </c>
      <c r="E904" s="124" t="s">
        <v>5</v>
      </c>
    </row>
    <row r="905" spans="2:5" ht="15.75" thickBot="1">
      <c r="B905" s="202" t="s">
        <v>61</v>
      </c>
      <c r="C905" s="203"/>
      <c r="D905" s="126"/>
      <c r="E905" s="127" t="s">
        <v>30</v>
      </c>
    </row>
    <row r="906" ht="15.75" thickBot="1"/>
    <row r="907" spans="2:5" ht="15">
      <c r="B907" s="200" t="s">
        <v>48</v>
      </c>
      <c r="C907" s="201"/>
      <c r="D907" s="142" t="s">
        <v>51</v>
      </c>
      <c r="E907" s="130" t="s">
        <v>52</v>
      </c>
    </row>
    <row r="908" spans="2:5" ht="15">
      <c r="B908" s="131" t="str">
        <f>B899</f>
        <v>VOLUME DA BASE ( Vb)</v>
      </c>
      <c r="C908" s="145"/>
      <c r="D908" s="123">
        <f>D899</f>
        <v>39930</v>
      </c>
      <c r="E908" s="133" t="s">
        <v>30</v>
      </c>
    </row>
    <row r="909" spans="2:5" ht="15">
      <c r="B909" s="131" t="str">
        <f>B905</f>
        <v>VOLUME DA SAIA DO BASE ( Vsaia;b)</v>
      </c>
      <c r="C909" s="132"/>
      <c r="D909" s="123">
        <f>D905</f>
        <v>0</v>
      </c>
      <c r="E909" s="133" t="s">
        <v>30</v>
      </c>
    </row>
    <row r="910" spans="2:5" ht="15.75" thickBot="1">
      <c r="B910" s="187" t="s">
        <v>173</v>
      </c>
      <c r="C910" s="135"/>
      <c r="D910" s="126">
        <f>D908+D909</f>
        <v>39930</v>
      </c>
      <c r="E910" s="136" t="s">
        <v>30</v>
      </c>
    </row>
    <row r="912" spans="1:2" ht="15">
      <c r="A912" s="147" t="s">
        <v>106</v>
      </c>
      <c r="B912" s="146" t="s">
        <v>32</v>
      </c>
    </row>
    <row r="913" ht="15.75" thickBot="1"/>
    <row r="914" spans="2:5" ht="15">
      <c r="B914" s="200" t="s">
        <v>37</v>
      </c>
      <c r="C914" s="201"/>
      <c r="D914" s="144" t="s">
        <v>3</v>
      </c>
      <c r="E914" s="121" t="s">
        <v>18</v>
      </c>
    </row>
    <row r="915" spans="2:5" ht="15">
      <c r="B915" s="221" t="s">
        <v>172</v>
      </c>
      <c r="C915" s="222"/>
      <c r="D915" s="186">
        <f>D910</f>
        <v>39930</v>
      </c>
      <c r="E915" s="160" t="s">
        <v>30</v>
      </c>
    </row>
    <row r="916" spans="2:5" ht="15">
      <c r="B916" s="143" t="s">
        <v>33</v>
      </c>
      <c r="C916" s="129">
        <v>0.3</v>
      </c>
      <c r="D916" s="123">
        <f>D915*C916</f>
        <v>11979</v>
      </c>
      <c r="E916" s="124" t="s">
        <v>30</v>
      </c>
    </row>
    <row r="917" spans="2:5" ht="15">
      <c r="B917" s="188" t="s">
        <v>174</v>
      </c>
      <c r="C917" s="129"/>
      <c r="D917" s="123">
        <f>D915+D916</f>
        <v>51909</v>
      </c>
      <c r="E917" s="150" t="s">
        <v>30</v>
      </c>
    </row>
    <row r="918" spans="2:5" ht="15">
      <c r="B918" s="204" t="s">
        <v>34</v>
      </c>
      <c r="C918" s="205"/>
      <c r="D918" s="123">
        <v>1.4</v>
      </c>
      <c r="E918" s="124" t="s">
        <v>54</v>
      </c>
    </row>
    <row r="919" spans="2:5" ht="15">
      <c r="B919" s="204" t="s">
        <v>36</v>
      </c>
      <c r="C919" s="205"/>
      <c r="D919" s="123">
        <v>35</v>
      </c>
      <c r="E919" s="124" t="s">
        <v>44</v>
      </c>
    </row>
    <row r="920" spans="2:5" ht="15.75" thickBot="1">
      <c r="B920" s="202" t="s">
        <v>31</v>
      </c>
      <c r="C920" s="203"/>
      <c r="D920" s="126">
        <f>D917*D918*D919</f>
        <v>2543540.9999999995</v>
      </c>
      <c r="E920" s="127" t="s">
        <v>35</v>
      </c>
    </row>
  </sheetData>
  <mergeCells count="424">
    <mergeCell ref="B915:C915"/>
    <mergeCell ref="B869:C869"/>
    <mergeCell ref="B863:C863"/>
    <mergeCell ref="B864:C864"/>
    <mergeCell ref="B865:C865"/>
    <mergeCell ref="B866:C866"/>
    <mergeCell ref="B867:C867"/>
    <mergeCell ref="B857:C857"/>
    <mergeCell ref="B858:C858"/>
    <mergeCell ref="B859:C859"/>
    <mergeCell ref="B860:C860"/>
    <mergeCell ref="B861:C861"/>
    <mergeCell ref="B882:C882"/>
    <mergeCell ref="B840:C840"/>
    <mergeCell ref="B841:C841"/>
    <mergeCell ref="B843:C843"/>
    <mergeCell ref="B855:E855"/>
    <mergeCell ref="B834:C834"/>
    <mergeCell ref="B835:C835"/>
    <mergeCell ref="B837:C837"/>
    <mergeCell ref="B838:C838"/>
    <mergeCell ref="B839:C839"/>
    <mergeCell ref="B829:E829"/>
    <mergeCell ref="B831:C831"/>
    <mergeCell ref="B832:C832"/>
    <mergeCell ref="B833:C833"/>
    <mergeCell ref="B812:C812"/>
    <mergeCell ref="B813:C813"/>
    <mergeCell ref="B814:C814"/>
    <mergeCell ref="B815:C815"/>
    <mergeCell ref="B817:C817"/>
    <mergeCell ref="B806:C806"/>
    <mergeCell ref="B807:C807"/>
    <mergeCell ref="B808:C808"/>
    <mergeCell ref="B809:C809"/>
    <mergeCell ref="B811:C811"/>
    <mergeCell ref="B789:C789"/>
    <mergeCell ref="B791:C791"/>
    <mergeCell ref="B803:E803"/>
    <mergeCell ref="B805:C805"/>
    <mergeCell ref="B783:C783"/>
    <mergeCell ref="B785:C785"/>
    <mergeCell ref="B786:C786"/>
    <mergeCell ref="B787:C787"/>
    <mergeCell ref="B788:C788"/>
    <mergeCell ref="B777:E777"/>
    <mergeCell ref="B779:C779"/>
    <mergeCell ref="B780:C780"/>
    <mergeCell ref="B781:C781"/>
    <mergeCell ref="B782:C782"/>
    <mergeCell ref="B761:C761"/>
    <mergeCell ref="B762:C762"/>
    <mergeCell ref="B763:C763"/>
    <mergeCell ref="B765:C765"/>
    <mergeCell ref="B755:C755"/>
    <mergeCell ref="B756:C756"/>
    <mergeCell ref="B757:C757"/>
    <mergeCell ref="B759:C759"/>
    <mergeCell ref="B760:C760"/>
    <mergeCell ref="B739:C739"/>
    <mergeCell ref="B751:E751"/>
    <mergeCell ref="B753:C753"/>
    <mergeCell ref="B754:C754"/>
    <mergeCell ref="B733:C733"/>
    <mergeCell ref="B734:C734"/>
    <mergeCell ref="B735:C735"/>
    <mergeCell ref="B736:C736"/>
    <mergeCell ref="B737:C737"/>
    <mergeCell ref="B727:C727"/>
    <mergeCell ref="B728:C728"/>
    <mergeCell ref="B729:C729"/>
    <mergeCell ref="B730:C730"/>
    <mergeCell ref="B731:C731"/>
    <mergeCell ref="B710:C710"/>
    <mergeCell ref="B711:C711"/>
    <mergeCell ref="B713:C713"/>
    <mergeCell ref="B725:E725"/>
    <mergeCell ref="B704:C704"/>
    <mergeCell ref="B705:C705"/>
    <mergeCell ref="B707:C707"/>
    <mergeCell ref="B708:C708"/>
    <mergeCell ref="B709:C709"/>
    <mergeCell ref="B699:E699"/>
    <mergeCell ref="B701:C701"/>
    <mergeCell ref="B702:C702"/>
    <mergeCell ref="B703:C703"/>
    <mergeCell ref="B682:C682"/>
    <mergeCell ref="B683:C683"/>
    <mergeCell ref="B684:C684"/>
    <mergeCell ref="B685:C685"/>
    <mergeCell ref="B687:C687"/>
    <mergeCell ref="B676:C676"/>
    <mergeCell ref="B677:C677"/>
    <mergeCell ref="B678:C678"/>
    <mergeCell ref="B679:C679"/>
    <mergeCell ref="B681:C681"/>
    <mergeCell ref="B659:C659"/>
    <mergeCell ref="B661:C661"/>
    <mergeCell ref="B673:E673"/>
    <mergeCell ref="B675:C675"/>
    <mergeCell ref="B653:C653"/>
    <mergeCell ref="B655:C655"/>
    <mergeCell ref="B656:C656"/>
    <mergeCell ref="B657:C657"/>
    <mergeCell ref="B658:C658"/>
    <mergeCell ref="B647:E647"/>
    <mergeCell ref="B649:C649"/>
    <mergeCell ref="B650:C650"/>
    <mergeCell ref="B651:C651"/>
    <mergeCell ref="B652:C652"/>
    <mergeCell ref="B631:C631"/>
    <mergeCell ref="B632:C632"/>
    <mergeCell ref="B633:C633"/>
    <mergeCell ref="B635:C635"/>
    <mergeCell ref="B625:C625"/>
    <mergeCell ref="B626:C626"/>
    <mergeCell ref="B627:C627"/>
    <mergeCell ref="B629:C629"/>
    <mergeCell ref="B630:C630"/>
    <mergeCell ref="B609:C609"/>
    <mergeCell ref="B621:E621"/>
    <mergeCell ref="B623:C623"/>
    <mergeCell ref="B624:C624"/>
    <mergeCell ref="B603:C603"/>
    <mergeCell ref="B604:C604"/>
    <mergeCell ref="B605:C605"/>
    <mergeCell ref="B606:C606"/>
    <mergeCell ref="B607:C607"/>
    <mergeCell ref="B597:C597"/>
    <mergeCell ref="B598:C598"/>
    <mergeCell ref="B599:C599"/>
    <mergeCell ref="B600:C600"/>
    <mergeCell ref="B601:C601"/>
    <mergeCell ref="B580:C580"/>
    <mergeCell ref="B581:C581"/>
    <mergeCell ref="B583:C583"/>
    <mergeCell ref="B595:E595"/>
    <mergeCell ref="B574:C574"/>
    <mergeCell ref="B575:C575"/>
    <mergeCell ref="B577:C577"/>
    <mergeCell ref="B578:C578"/>
    <mergeCell ref="B579:C579"/>
    <mergeCell ref="B569:E569"/>
    <mergeCell ref="B571:C571"/>
    <mergeCell ref="B572:C572"/>
    <mergeCell ref="B573:C573"/>
    <mergeCell ref="B552:C552"/>
    <mergeCell ref="B553:C553"/>
    <mergeCell ref="B554:C554"/>
    <mergeCell ref="B555:C555"/>
    <mergeCell ref="B557:C557"/>
    <mergeCell ref="B546:C546"/>
    <mergeCell ref="B547:C547"/>
    <mergeCell ref="B548:C548"/>
    <mergeCell ref="B549:C549"/>
    <mergeCell ref="B551:C551"/>
    <mergeCell ref="B529:C529"/>
    <mergeCell ref="B531:C531"/>
    <mergeCell ref="B543:E543"/>
    <mergeCell ref="B545:C545"/>
    <mergeCell ref="B523:C523"/>
    <mergeCell ref="B525:C525"/>
    <mergeCell ref="B526:C526"/>
    <mergeCell ref="B527:C527"/>
    <mergeCell ref="B528:C528"/>
    <mergeCell ref="B517:E517"/>
    <mergeCell ref="B519:C519"/>
    <mergeCell ref="B520:C520"/>
    <mergeCell ref="B521:C521"/>
    <mergeCell ref="B522:C522"/>
    <mergeCell ref="B501:C501"/>
    <mergeCell ref="B502:C502"/>
    <mergeCell ref="B503:C503"/>
    <mergeCell ref="B505:C505"/>
    <mergeCell ref="B495:C495"/>
    <mergeCell ref="B496:C496"/>
    <mergeCell ref="B497:C497"/>
    <mergeCell ref="B499:C499"/>
    <mergeCell ref="B500:C500"/>
    <mergeCell ref="B479:C479"/>
    <mergeCell ref="B491:E491"/>
    <mergeCell ref="B493:C493"/>
    <mergeCell ref="B494:C494"/>
    <mergeCell ref="B473:C473"/>
    <mergeCell ref="B474:C474"/>
    <mergeCell ref="B475:C475"/>
    <mergeCell ref="B476:C476"/>
    <mergeCell ref="B477:C477"/>
    <mergeCell ref="B467:C467"/>
    <mergeCell ref="B468:C468"/>
    <mergeCell ref="B469:C469"/>
    <mergeCell ref="B470:C470"/>
    <mergeCell ref="B471:C471"/>
    <mergeCell ref="B450:C450"/>
    <mergeCell ref="B451:C451"/>
    <mergeCell ref="B453:C453"/>
    <mergeCell ref="B465:E465"/>
    <mergeCell ref="B444:C444"/>
    <mergeCell ref="B445:C445"/>
    <mergeCell ref="B447:C447"/>
    <mergeCell ref="B448:C448"/>
    <mergeCell ref="B449:C449"/>
    <mergeCell ref="B439:E439"/>
    <mergeCell ref="B441:C441"/>
    <mergeCell ref="B442:C442"/>
    <mergeCell ref="B443:C443"/>
    <mergeCell ref="B422:C422"/>
    <mergeCell ref="B423:C423"/>
    <mergeCell ref="B424:C424"/>
    <mergeCell ref="B425:C425"/>
    <mergeCell ref="B427:C427"/>
    <mergeCell ref="B416:C416"/>
    <mergeCell ref="B417:C417"/>
    <mergeCell ref="B418:C418"/>
    <mergeCell ref="B419:C419"/>
    <mergeCell ref="B421:C421"/>
    <mergeCell ref="B399:C399"/>
    <mergeCell ref="B401:C401"/>
    <mergeCell ref="B413:E413"/>
    <mergeCell ref="B415:C415"/>
    <mergeCell ref="B393:C393"/>
    <mergeCell ref="B395:C395"/>
    <mergeCell ref="B396:C396"/>
    <mergeCell ref="B397:C397"/>
    <mergeCell ref="B398:C398"/>
    <mergeCell ref="B387:E387"/>
    <mergeCell ref="B389:C389"/>
    <mergeCell ref="B390:C390"/>
    <mergeCell ref="B391:C391"/>
    <mergeCell ref="B392:C392"/>
    <mergeCell ref="B371:C371"/>
    <mergeCell ref="B372:C372"/>
    <mergeCell ref="B373:C373"/>
    <mergeCell ref="B375:C375"/>
    <mergeCell ref="B320:C320"/>
    <mergeCell ref="B321:C321"/>
    <mergeCell ref="B323:C323"/>
    <mergeCell ref="B877:C877"/>
    <mergeCell ref="B335:E335"/>
    <mergeCell ref="B337:C337"/>
    <mergeCell ref="B338:C338"/>
    <mergeCell ref="B339:C339"/>
    <mergeCell ref="B340:C340"/>
    <mergeCell ref="B341:C341"/>
    <mergeCell ref="B343:C343"/>
    <mergeCell ref="B344:C344"/>
    <mergeCell ref="B345:C345"/>
    <mergeCell ref="B346:C346"/>
    <mergeCell ref="B347:C347"/>
    <mergeCell ref="B365:C365"/>
    <mergeCell ref="B366:C366"/>
    <mergeCell ref="B367:C367"/>
    <mergeCell ref="B369:C369"/>
    <mergeCell ref="B370:C370"/>
    <mergeCell ref="B349:C349"/>
    <mergeCell ref="B361:E361"/>
    <mergeCell ref="B363:C363"/>
    <mergeCell ref="B364:C364"/>
    <mergeCell ref="B314:C314"/>
    <mergeCell ref="B315:C315"/>
    <mergeCell ref="B317:C317"/>
    <mergeCell ref="B318:C318"/>
    <mergeCell ref="B319:C319"/>
    <mergeCell ref="B309:E309"/>
    <mergeCell ref="B311:C311"/>
    <mergeCell ref="B312:C312"/>
    <mergeCell ref="B313:C313"/>
    <mergeCell ref="B292:C292"/>
    <mergeCell ref="B293:C293"/>
    <mergeCell ref="B294:C294"/>
    <mergeCell ref="B295:C295"/>
    <mergeCell ref="B297:C297"/>
    <mergeCell ref="B286:C286"/>
    <mergeCell ref="B287:C287"/>
    <mergeCell ref="B288:C288"/>
    <mergeCell ref="B289:C289"/>
    <mergeCell ref="B291:C291"/>
    <mergeCell ref="B240:C240"/>
    <mergeCell ref="B245:C245"/>
    <mergeCell ref="B269:C269"/>
    <mergeCell ref="B271:C271"/>
    <mergeCell ref="B283:E283"/>
    <mergeCell ref="B285:C285"/>
    <mergeCell ref="B263:C263"/>
    <mergeCell ref="B265:C265"/>
    <mergeCell ref="B266:C266"/>
    <mergeCell ref="B267:C267"/>
    <mergeCell ref="B268:C268"/>
    <mergeCell ref="B257:E257"/>
    <mergeCell ref="B259:C259"/>
    <mergeCell ref="B260:C260"/>
    <mergeCell ref="B261:C261"/>
    <mergeCell ref="B262:C262"/>
    <mergeCell ref="B241:C241"/>
    <mergeCell ref="B242:C242"/>
    <mergeCell ref="B243:C243"/>
    <mergeCell ref="B138:C138"/>
    <mergeCell ref="B139:C139"/>
    <mergeCell ref="B190:C190"/>
    <mergeCell ref="B191:C191"/>
    <mergeCell ref="B193:C193"/>
    <mergeCell ref="B205:E205"/>
    <mergeCell ref="B184:C184"/>
    <mergeCell ref="B185:C185"/>
    <mergeCell ref="B187:C187"/>
    <mergeCell ref="B188:C188"/>
    <mergeCell ref="B164:C164"/>
    <mergeCell ref="B183:C183"/>
    <mergeCell ref="B165:C165"/>
    <mergeCell ref="B167:C167"/>
    <mergeCell ref="B179:E179"/>
    <mergeCell ref="B181:C181"/>
    <mergeCell ref="B182:C182"/>
    <mergeCell ref="B131:C131"/>
    <mergeCell ref="B132:C132"/>
    <mergeCell ref="B133:C133"/>
    <mergeCell ref="B161:C161"/>
    <mergeCell ref="B162:C162"/>
    <mergeCell ref="B163:C163"/>
    <mergeCell ref="B78:C78"/>
    <mergeCell ref="B80:C80"/>
    <mergeCell ref="B83:C83"/>
    <mergeCell ref="B85:C85"/>
    <mergeCell ref="B87:C87"/>
    <mergeCell ref="B101:E101"/>
    <mergeCell ref="B104:C104"/>
    <mergeCell ref="B106:C106"/>
    <mergeCell ref="B79:C79"/>
    <mergeCell ref="B81:C81"/>
    <mergeCell ref="B115:C115"/>
    <mergeCell ref="B141:C141"/>
    <mergeCell ref="B153:E153"/>
    <mergeCell ref="B155:C155"/>
    <mergeCell ref="B156:C156"/>
    <mergeCell ref="B135:C135"/>
    <mergeCell ref="B136:C136"/>
    <mergeCell ref="B137:C137"/>
    <mergeCell ref="B239:C239"/>
    <mergeCell ref="B219:C219"/>
    <mergeCell ref="B231:E231"/>
    <mergeCell ref="B233:C233"/>
    <mergeCell ref="B234:C234"/>
    <mergeCell ref="B189:C189"/>
    <mergeCell ref="B213:C213"/>
    <mergeCell ref="B214:C214"/>
    <mergeCell ref="B215:C215"/>
    <mergeCell ref="B216:C216"/>
    <mergeCell ref="B217:C217"/>
    <mergeCell ref="B207:C207"/>
    <mergeCell ref="B208:C208"/>
    <mergeCell ref="B209:C209"/>
    <mergeCell ref="B210:C210"/>
    <mergeCell ref="B211:C211"/>
    <mergeCell ref="B235:C235"/>
    <mergeCell ref="B236:C236"/>
    <mergeCell ref="B237:C237"/>
    <mergeCell ref="B57:C57"/>
    <mergeCell ref="B58:C58"/>
    <mergeCell ref="B59:C59"/>
    <mergeCell ref="B60:C60"/>
    <mergeCell ref="B61:C61"/>
    <mergeCell ref="B127:E127"/>
    <mergeCell ref="B157:C157"/>
    <mergeCell ref="B158:C158"/>
    <mergeCell ref="B159:C159"/>
    <mergeCell ref="B86:C86"/>
    <mergeCell ref="B84:C84"/>
    <mergeCell ref="B103:C103"/>
    <mergeCell ref="B89:C89"/>
    <mergeCell ref="B107:C107"/>
    <mergeCell ref="B105:C105"/>
    <mergeCell ref="B112:C112"/>
    <mergeCell ref="B109:C109"/>
    <mergeCell ref="B111:C111"/>
    <mergeCell ref="B113:C113"/>
    <mergeCell ref="B75:E75"/>
    <mergeCell ref="B77:C77"/>
    <mergeCell ref="B110:C110"/>
    <mergeCell ref="B129:C129"/>
    <mergeCell ref="B130:C130"/>
    <mergeCell ref="B2:D2"/>
    <mergeCell ref="B10:G10"/>
    <mergeCell ref="B12:E12"/>
    <mergeCell ref="B15:E15"/>
    <mergeCell ref="B18:C18"/>
    <mergeCell ref="B49:E49"/>
    <mergeCell ref="B29:C29"/>
    <mergeCell ref="B17:C17"/>
    <mergeCell ref="B25:C25"/>
    <mergeCell ref="B26:C26"/>
    <mergeCell ref="B27:C27"/>
    <mergeCell ref="B19:C19"/>
    <mergeCell ref="B35:C35"/>
    <mergeCell ref="B36:C36"/>
    <mergeCell ref="B37:C37"/>
    <mergeCell ref="B38:C38"/>
    <mergeCell ref="B28:C28"/>
    <mergeCell ref="B21:C21"/>
    <mergeCell ref="B20:C20"/>
    <mergeCell ref="B41:E41"/>
    <mergeCell ref="B51:C51"/>
    <mergeCell ref="B920:C920"/>
    <mergeCell ref="B895:C895"/>
    <mergeCell ref="B896:C896"/>
    <mergeCell ref="B897:C897"/>
    <mergeCell ref="B898:C898"/>
    <mergeCell ref="B899:C899"/>
    <mergeCell ref="B901:C901"/>
    <mergeCell ref="B902:C902"/>
    <mergeCell ref="B903:C903"/>
    <mergeCell ref="B904:C904"/>
    <mergeCell ref="B905:C905"/>
    <mergeCell ref="B907:C907"/>
    <mergeCell ref="B914:C914"/>
    <mergeCell ref="B918:C918"/>
    <mergeCell ref="B919:C919"/>
    <mergeCell ref="B55:C55"/>
    <mergeCell ref="B52:C52"/>
    <mergeCell ref="B53:C53"/>
    <mergeCell ref="B54:C54"/>
    <mergeCell ref="B63:C63"/>
    <mergeCell ref="B876:C876"/>
    <mergeCell ref="B880:C880"/>
    <mergeCell ref="B881:C881"/>
  </mergeCells>
  <printOptions/>
  <pageMargins left="0.511811024" right="0.511811024" top="0.787401575" bottom="0.787401575" header="0.31496062" footer="0.31496062"/>
  <pageSetup horizontalDpi="600" verticalDpi="600" orientation="portrait" paperSize="9" scale="81" r:id="rId2"/>
  <rowBreaks count="18" manualBreakCount="18">
    <brk id="39" max="16383" man="1"/>
    <brk id="93" max="16383" man="1"/>
    <brk id="145" max="16383" man="1"/>
    <brk id="197" max="16383" man="1"/>
    <brk id="249" max="16383" man="1"/>
    <brk id="301" max="16383" man="1"/>
    <brk id="353" max="16383" man="1"/>
    <brk id="405" max="16383" man="1"/>
    <brk id="457" max="16383" man="1"/>
    <brk id="509" max="16383" man="1"/>
    <brk id="561" max="16383" man="1"/>
    <brk id="613" max="16383" man="1"/>
    <brk id="665" max="16383" man="1"/>
    <brk id="717" max="16383" man="1"/>
    <brk id="769" max="16383" man="1"/>
    <brk id="821" max="16383" man="1"/>
    <brk id="847" max="16383" man="1"/>
    <brk id="883" max="16383" man="1"/>
  </rowBreaks>
  <colBreaks count="2" manualBreakCount="2">
    <brk id="6" max="16383" man="1"/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60" zoomScalePageLayoutView="85" workbookViewId="0" topLeftCell="A1">
      <selection activeCell="C32" sqref="C32"/>
    </sheetView>
  </sheetViews>
  <sheetFormatPr defaultColWidth="9.140625" defaultRowHeight="15"/>
  <cols>
    <col min="1" max="1" width="7.00390625" style="0" customWidth="1"/>
    <col min="2" max="2" width="32.00390625" style="0" customWidth="1"/>
    <col min="3" max="3" width="13.8515625" style="0" customWidth="1"/>
    <col min="4" max="4" width="15.00390625" style="0" customWidth="1"/>
    <col min="5" max="5" width="11.57421875" style="0" customWidth="1"/>
    <col min="6" max="6" width="10.7109375" style="0" customWidth="1"/>
  </cols>
  <sheetData>
    <row r="1" spans="1:2" ht="15">
      <c r="A1" s="164" t="s">
        <v>107</v>
      </c>
      <c r="B1" s="146" t="s">
        <v>112</v>
      </c>
    </row>
    <row r="2" spans="1:2" ht="15">
      <c r="A2" s="164"/>
      <c r="B2" s="146"/>
    </row>
    <row r="3" spans="1:2" ht="15">
      <c r="A3" s="164" t="s">
        <v>108</v>
      </c>
      <c r="B3" t="s">
        <v>132</v>
      </c>
    </row>
    <row r="4" ht="15" customHeight="1">
      <c r="A4" s="164"/>
    </row>
    <row r="5" ht="15">
      <c r="A5" s="164"/>
    </row>
    <row r="6" ht="15">
      <c r="A6" s="164"/>
    </row>
    <row r="7" ht="15">
      <c r="A7" s="164"/>
    </row>
    <row r="8" ht="15">
      <c r="A8" s="164"/>
    </row>
    <row r="9" ht="15">
      <c r="A9" s="164"/>
    </row>
    <row r="10" ht="15">
      <c r="A10" s="164"/>
    </row>
    <row r="11" ht="15">
      <c r="A11" s="164"/>
    </row>
    <row r="12" ht="15">
      <c r="A12" s="164"/>
    </row>
    <row r="13" ht="15">
      <c r="A13" s="164"/>
    </row>
    <row r="14" ht="15">
      <c r="A14" s="164"/>
    </row>
    <row r="15" ht="15">
      <c r="A15" s="164"/>
    </row>
    <row r="16" ht="15">
      <c r="A16" s="164"/>
    </row>
    <row r="17" ht="15">
      <c r="A17" s="164"/>
    </row>
    <row r="18" ht="15">
      <c r="A18" s="164"/>
    </row>
    <row r="19" ht="15.75" thickBot="1">
      <c r="A19" s="164"/>
    </row>
    <row r="20" spans="1:4" ht="15.75" thickBot="1">
      <c r="A20" s="164"/>
      <c r="B20" s="161" t="s">
        <v>37</v>
      </c>
      <c r="C20" s="162" t="s">
        <v>3</v>
      </c>
      <c r="D20" s="163" t="s">
        <v>18</v>
      </c>
    </row>
    <row r="21" spans="1:4" ht="15">
      <c r="A21" s="164"/>
      <c r="B21" s="165" t="s">
        <v>124</v>
      </c>
      <c r="C21" s="167">
        <v>0.8</v>
      </c>
      <c r="D21" s="115" t="s">
        <v>5</v>
      </c>
    </row>
    <row r="22" spans="1:4" ht="15">
      <c r="A22" s="164"/>
      <c r="B22" s="149" t="s">
        <v>123</v>
      </c>
      <c r="C22" s="123">
        <v>0.085</v>
      </c>
      <c r="D22" s="150" t="s">
        <v>5</v>
      </c>
    </row>
    <row r="23" spans="1:4" ht="15">
      <c r="A23" s="164"/>
      <c r="B23" s="149" t="s">
        <v>113</v>
      </c>
      <c r="C23" s="123">
        <v>0.35</v>
      </c>
      <c r="D23" s="150" t="s">
        <v>5</v>
      </c>
    </row>
    <row r="24" spans="1:4" ht="15">
      <c r="A24" s="164"/>
      <c r="B24" s="166" t="s">
        <v>115</v>
      </c>
      <c r="C24" s="151">
        <f>C21+(2*C22)+(0.1*2)</f>
        <v>1.1700000000000002</v>
      </c>
      <c r="D24" s="152" t="s">
        <v>5</v>
      </c>
    </row>
    <row r="25" spans="1:4" ht="15.75" thickBot="1">
      <c r="A25" s="164"/>
      <c r="B25" s="168" t="s">
        <v>114</v>
      </c>
      <c r="C25" s="169">
        <f>C21+(C22*2)</f>
        <v>0.9700000000000001</v>
      </c>
      <c r="D25" s="170" t="s">
        <v>5</v>
      </c>
    </row>
    <row r="26" ht="15">
      <c r="A26" s="164"/>
    </row>
    <row r="27" spans="1:2" ht="15">
      <c r="A27" s="164" t="s">
        <v>109</v>
      </c>
      <c r="B27" t="s">
        <v>116</v>
      </c>
    </row>
    <row r="28" ht="15.75" thickBot="1">
      <c r="A28" s="164"/>
    </row>
    <row r="29" spans="1:4" ht="15.75" thickBot="1">
      <c r="A29" s="164"/>
      <c r="B29" s="161" t="s">
        <v>37</v>
      </c>
      <c r="C29" s="162" t="s">
        <v>3</v>
      </c>
      <c r="D29" s="163" t="s">
        <v>18</v>
      </c>
    </row>
    <row r="30" spans="1:4" ht="15">
      <c r="A30" s="164"/>
      <c r="B30" s="86" t="s">
        <v>117</v>
      </c>
      <c r="C30" s="159">
        <f>C24</f>
        <v>1.1700000000000002</v>
      </c>
      <c r="D30" s="160" t="s">
        <v>5</v>
      </c>
    </row>
    <row r="31" spans="1:4" ht="15">
      <c r="A31" s="164"/>
      <c r="B31" s="86" t="s">
        <v>122</v>
      </c>
      <c r="C31" s="123">
        <f>0.15+C25+(1.5*C25)</f>
        <v>2.575</v>
      </c>
      <c r="D31" s="150" t="s">
        <v>5</v>
      </c>
    </row>
    <row r="32" spans="1:4" ht="15">
      <c r="A32" s="164"/>
      <c r="B32" s="86" t="s">
        <v>98</v>
      </c>
      <c r="C32" s="123">
        <v>12</v>
      </c>
      <c r="D32" s="150" t="s">
        <v>5</v>
      </c>
    </row>
    <row r="33" spans="1:4" ht="15.75" thickBot="1">
      <c r="A33" s="164"/>
      <c r="B33" s="153" t="s">
        <v>121</v>
      </c>
      <c r="C33" s="154">
        <f>C30*C31*C32</f>
        <v>36.153000000000006</v>
      </c>
      <c r="D33" s="155" t="s">
        <v>30</v>
      </c>
    </row>
    <row r="34" ht="15.75" thickBot="1">
      <c r="A34" s="164"/>
    </row>
    <row r="35" spans="1:4" ht="15.75" thickBot="1">
      <c r="A35" s="164" t="s">
        <v>110</v>
      </c>
      <c r="B35" s="236" t="s">
        <v>133</v>
      </c>
      <c r="C35" s="177" t="s">
        <v>98</v>
      </c>
      <c r="D35" s="158" t="s">
        <v>52</v>
      </c>
    </row>
    <row r="36" spans="1:4" ht="15.75" thickBot="1">
      <c r="A36" s="164"/>
      <c r="B36" s="237"/>
      <c r="C36" s="175">
        <f>C32</f>
        <v>12</v>
      </c>
      <c r="D36" s="176" t="s">
        <v>5</v>
      </c>
    </row>
    <row r="37" ht="15">
      <c r="A37" s="164"/>
    </row>
    <row r="38" spans="1:2" ht="15">
      <c r="A38" s="164" t="s">
        <v>111</v>
      </c>
      <c r="B38" t="s">
        <v>118</v>
      </c>
    </row>
    <row r="39" ht="15.75" thickBot="1">
      <c r="A39" s="164"/>
    </row>
    <row r="40" spans="1:4" ht="15.75" thickBot="1">
      <c r="A40" s="164"/>
      <c r="B40" s="161" t="s">
        <v>37</v>
      </c>
      <c r="C40" s="162" t="s">
        <v>3</v>
      </c>
      <c r="D40" s="163" t="s">
        <v>18</v>
      </c>
    </row>
    <row r="41" spans="1:4" ht="15">
      <c r="A41" s="164"/>
      <c r="B41" s="86" t="s">
        <v>121</v>
      </c>
      <c r="C41" s="159">
        <f>C33</f>
        <v>36.153000000000006</v>
      </c>
      <c r="D41" s="160" t="str">
        <f>D33</f>
        <v>m³</v>
      </c>
    </row>
    <row r="42" spans="1:4" ht="15.75" thickBot="1">
      <c r="A42" s="164"/>
      <c r="B42" s="86" t="s">
        <v>119</v>
      </c>
      <c r="C42" s="151">
        <f>((3.14*(C25*C25)/4)*C36)</f>
        <v>8.863278000000001</v>
      </c>
      <c r="D42" s="152" t="s">
        <v>30</v>
      </c>
    </row>
    <row r="43" spans="1:4" ht="15.75" thickBot="1">
      <c r="A43" s="164"/>
      <c r="B43" s="156" t="s">
        <v>120</v>
      </c>
      <c r="C43" s="157">
        <f>C41-C42</f>
        <v>27.289722000000005</v>
      </c>
      <c r="D43" s="158" t="s">
        <v>30</v>
      </c>
    </row>
    <row r="44" ht="15.75" thickBot="1">
      <c r="A44" s="164"/>
    </row>
    <row r="45" spans="1:4" ht="15.75" thickBot="1">
      <c r="A45" s="164" t="s">
        <v>125</v>
      </c>
      <c r="B45" s="238" t="s">
        <v>134</v>
      </c>
      <c r="C45" s="173" t="s">
        <v>51</v>
      </c>
      <c r="D45" s="174" t="s">
        <v>52</v>
      </c>
    </row>
    <row r="46" spans="1:4" ht="15.75" thickBot="1">
      <c r="A46" s="164"/>
      <c r="B46" s="239"/>
      <c r="C46" s="171">
        <v>2</v>
      </c>
      <c r="D46" s="172" t="s">
        <v>6</v>
      </c>
    </row>
    <row r="47" ht="15">
      <c r="A47" s="164"/>
    </row>
    <row r="48" spans="1:2" ht="15">
      <c r="A48" s="164" t="s">
        <v>126</v>
      </c>
      <c r="B48" t="s">
        <v>131</v>
      </c>
    </row>
    <row r="49" ht="15">
      <c r="A49" s="164"/>
    </row>
    <row r="50" ht="15">
      <c r="A50" s="164"/>
    </row>
    <row r="51" ht="15">
      <c r="A51" s="164"/>
    </row>
    <row r="52" ht="15">
      <c r="A52" s="164"/>
    </row>
    <row r="53" ht="15">
      <c r="A53" s="164"/>
    </row>
    <row r="54" ht="15">
      <c r="A54" s="164"/>
    </row>
    <row r="55" ht="15">
      <c r="A55" s="164"/>
    </row>
    <row r="56" ht="15">
      <c r="A56" s="164"/>
    </row>
    <row r="57" ht="15">
      <c r="A57" s="164"/>
    </row>
    <row r="58" ht="15">
      <c r="A58" s="164"/>
    </row>
    <row r="59" ht="15">
      <c r="A59" s="164"/>
    </row>
    <row r="60" ht="15">
      <c r="A60" s="164"/>
    </row>
    <row r="61" ht="15">
      <c r="A61" s="164"/>
    </row>
    <row r="62" ht="15">
      <c r="A62" s="164"/>
    </row>
    <row r="63" ht="15">
      <c r="A63" s="164"/>
    </row>
    <row r="64" ht="15.75" thickBot="1">
      <c r="A64" s="164"/>
    </row>
    <row r="65" spans="1:4" ht="15.75" thickBot="1">
      <c r="A65" s="164"/>
      <c r="B65" s="161" t="s">
        <v>37</v>
      </c>
      <c r="C65" s="162" t="s">
        <v>3</v>
      </c>
      <c r="D65" s="163" t="s">
        <v>18</v>
      </c>
    </row>
    <row r="66" spans="1:4" ht="15">
      <c r="A66" s="164"/>
      <c r="B66" s="165" t="s">
        <v>124</v>
      </c>
      <c r="C66" s="167">
        <v>1</v>
      </c>
      <c r="D66" s="115" t="s">
        <v>5</v>
      </c>
    </row>
    <row r="67" spans="1:4" ht="15">
      <c r="A67" s="164"/>
      <c r="B67" s="149" t="s">
        <v>123</v>
      </c>
      <c r="C67" s="123">
        <v>0.11</v>
      </c>
      <c r="D67" s="150" t="s">
        <v>5</v>
      </c>
    </row>
    <row r="68" spans="1:4" ht="15">
      <c r="A68" s="164"/>
      <c r="B68" s="149" t="s">
        <v>113</v>
      </c>
      <c r="C68" s="123">
        <v>0.4</v>
      </c>
      <c r="D68" s="150" t="s">
        <v>5</v>
      </c>
    </row>
    <row r="69" spans="1:4" ht="15">
      <c r="A69" s="164"/>
      <c r="B69" s="166" t="s">
        <v>16</v>
      </c>
      <c r="C69" s="151">
        <f>(0.1*2)+(C70*2)+0.2</f>
        <v>2.8400000000000003</v>
      </c>
      <c r="D69" s="152" t="s">
        <v>5</v>
      </c>
    </row>
    <row r="70" spans="1:4" ht="15.75" thickBot="1">
      <c r="A70" s="164"/>
      <c r="B70" s="168" t="s">
        <v>114</v>
      </c>
      <c r="C70" s="169">
        <f>C66+(C67*2)</f>
        <v>1.22</v>
      </c>
      <c r="D70" s="170" t="s">
        <v>5</v>
      </c>
    </row>
    <row r="71" ht="15">
      <c r="A71" s="164"/>
    </row>
    <row r="72" spans="1:2" ht="15">
      <c r="A72" s="164" t="s">
        <v>127</v>
      </c>
      <c r="B72" t="s">
        <v>116</v>
      </c>
    </row>
    <row r="73" ht="15.75" thickBot="1">
      <c r="A73" s="164"/>
    </row>
    <row r="74" spans="1:4" ht="15.75" thickBot="1">
      <c r="A74" s="164"/>
      <c r="B74" s="161" t="s">
        <v>37</v>
      </c>
      <c r="C74" s="162" t="s">
        <v>3</v>
      </c>
      <c r="D74" s="163" t="s">
        <v>18</v>
      </c>
    </row>
    <row r="75" spans="1:4" ht="15">
      <c r="A75" s="164"/>
      <c r="B75" s="86" t="s">
        <v>117</v>
      </c>
      <c r="C75" s="159">
        <f>C69</f>
        <v>2.8400000000000003</v>
      </c>
      <c r="D75" s="160" t="s">
        <v>5</v>
      </c>
    </row>
    <row r="76" spans="1:4" ht="15">
      <c r="A76" s="164"/>
      <c r="B76" s="86" t="s">
        <v>122</v>
      </c>
      <c r="C76" s="123">
        <f>0.15+C70+(1.5*C70)</f>
        <v>3.2</v>
      </c>
      <c r="D76" s="150" t="s">
        <v>5</v>
      </c>
    </row>
    <row r="77" spans="1:4" ht="15">
      <c r="A77" s="164"/>
      <c r="B77" s="86" t="s">
        <v>98</v>
      </c>
      <c r="C77" s="123">
        <v>9</v>
      </c>
      <c r="D77" s="150" t="s">
        <v>5</v>
      </c>
    </row>
    <row r="78" spans="1:4" ht="15.75" thickBot="1">
      <c r="A78" s="164"/>
      <c r="B78" s="153" t="s">
        <v>121</v>
      </c>
      <c r="C78" s="154">
        <f>C75*C76*C77</f>
        <v>81.792</v>
      </c>
      <c r="D78" s="155" t="s">
        <v>30</v>
      </c>
    </row>
    <row r="79" ht="15.75" thickBot="1">
      <c r="A79" s="164"/>
    </row>
    <row r="80" spans="1:4" ht="15.75" thickBot="1">
      <c r="A80" s="164" t="s">
        <v>128</v>
      </c>
      <c r="B80" s="236" t="s">
        <v>133</v>
      </c>
      <c r="C80" s="177" t="s">
        <v>98</v>
      </c>
      <c r="D80" s="158" t="s">
        <v>52</v>
      </c>
    </row>
    <row r="81" spans="1:4" ht="15.75" thickBot="1">
      <c r="A81" s="164"/>
      <c r="B81" s="237"/>
      <c r="C81" s="175">
        <f>C77</f>
        <v>9</v>
      </c>
      <c r="D81" s="176" t="s">
        <v>5</v>
      </c>
    </row>
    <row r="82" ht="15">
      <c r="A82" s="164"/>
    </row>
    <row r="83" spans="1:2" ht="15">
      <c r="A83" s="164" t="s">
        <v>130</v>
      </c>
      <c r="B83" t="s">
        <v>118</v>
      </c>
    </row>
    <row r="84" ht="15.75" thickBot="1">
      <c r="A84" s="164"/>
    </row>
    <row r="85" spans="1:4" ht="15.75" thickBot="1">
      <c r="A85" s="164"/>
      <c r="B85" s="161" t="s">
        <v>37</v>
      </c>
      <c r="C85" s="162" t="s">
        <v>3</v>
      </c>
      <c r="D85" s="163" t="s">
        <v>18</v>
      </c>
    </row>
    <row r="86" spans="1:4" ht="15">
      <c r="A86" s="164"/>
      <c r="B86" s="86" t="s">
        <v>121</v>
      </c>
      <c r="C86" s="159">
        <f>C78</f>
        <v>81.792</v>
      </c>
      <c r="D86" s="160" t="str">
        <f>D78</f>
        <v>m³</v>
      </c>
    </row>
    <row r="87" spans="1:4" ht="15.75" thickBot="1">
      <c r="A87" s="164"/>
      <c r="B87" s="86" t="s">
        <v>119</v>
      </c>
      <c r="C87" s="151">
        <f>(((3.14*(1.22*1.22))/4)*2)*C81</f>
        <v>21.031091999999997</v>
      </c>
      <c r="D87" s="152" t="s">
        <v>30</v>
      </c>
    </row>
    <row r="88" spans="1:4" ht="15.75" thickBot="1">
      <c r="A88" s="164"/>
      <c r="B88" s="156" t="s">
        <v>120</v>
      </c>
      <c r="C88" s="157">
        <f>C86-C87</f>
        <v>60.760908</v>
      </c>
      <c r="D88" s="158" t="s">
        <v>30</v>
      </c>
    </row>
    <row r="89" ht="15.75" thickBot="1">
      <c r="A89" s="164"/>
    </row>
    <row r="90" spans="1:4" ht="15.75" thickBot="1">
      <c r="A90" s="164" t="s">
        <v>129</v>
      </c>
      <c r="B90" s="238" t="s">
        <v>135</v>
      </c>
      <c r="C90" s="173" t="s">
        <v>51</v>
      </c>
      <c r="D90" s="174" t="s">
        <v>52</v>
      </c>
    </row>
    <row r="91" spans="1:4" ht="15.75" thickBot="1">
      <c r="A91" s="164"/>
      <c r="B91" s="239"/>
      <c r="C91" s="171">
        <v>2</v>
      </c>
      <c r="D91" s="172" t="s">
        <v>6</v>
      </c>
    </row>
    <row r="92" ht="15">
      <c r="A92" s="164"/>
    </row>
    <row r="93" ht="15">
      <c r="A93" s="164"/>
    </row>
    <row r="94" ht="15.75" thickBot="1">
      <c r="A94" s="164"/>
    </row>
    <row r="95" spans="1:7" ht="19.5" thickBot="1">
      <c r="A95" s="225" t="s">
        <v>66</v>
      </c>
      <c r="B95" s="226"/>
      <c r="C95" s="226"/>
      <c r="D95" s="226"/>
      <c r="E95" s="226"/>
      <c r="F95" s="226"/>
      <c r="G95" s="227"/>
    </row>
    <row r="96" spans="1:7" ht="15">
      <c r="A96" s="228" t="s">
        <v>67</v>
      </c>
      <c r="B96" s="230" t="s">
        <v>75</v>
      </c>
      <c r="C96" s="228" t="s">
        <v>69</v>
      </c>
      <c r="D96" s="232" t="s">
        <v>73</v>
      </c>
      <c r="E96" s="234" t="s">
        <v>74</v>
      </c>
      <c r="F96" s="240" t="s">
        <v>76</v>
      </c>
      <c r="G96" s="223" t="s">
        <v>68</v>
      </c>
    </row>
    <row r="97" spans="1:7" ht="15.75" thickBot="1">
      <c r="A97" s="229"/>
      <c r="B97" s="231"/>
      <c r="C97" s="229"/>
      <c r="D97" s="233"/>
      <c r="E97" s="235"/>
      <c r="F97" s="241"/>
      <c r="G97" s="224"/>
    </row>
    <row r="98" spans="1:7" ht="15">
      <c r="A98" s="25">
        <v>1</v>
      </c>
      <c r="B98" s="25" t="s">
        <v>77</v>
      </c>
      <c r="C98" s="25" t="s">
        <v>70</v>
      </c>
      <c r="D98" s="26">
        <v>12</v>
      </c>
      <c r="E98" s="27">
        <v>0.8</v>
      </c>
      <c r="F98" s="28" t="s">
        <v>71</v>
      </c>
      <c r="G98" s="29" t="s">
        <v>72</v>
      </c>
    </row>
    <row r="99" spans="1:7" ht="15">
      <c r="A99" s="30">
        <v>2</v>
      </c>
      <c r="B99" s="30" t="s">
        <v>77</v>
      </c>
      <c r="C99" s="30" t="s">
        <v>70</v>
      </c>
      <c r="D99" s="31">
        <v>12</v>
      </c>
      <c r="E99" s="32">
        <v>0.8</v>
      </c>
      <c r="F99" s="33" t="s">
        <v>71</v>
      </c>
      <c r="G99" s="1" t="s">
        <v>72</v>
      </c>
    </row>
    <row r="100" spans="1:7" ht="15">
      <c r="A100" s="30">
        <v>3</v>
      </c>
      <c r="B100" s="30" t="s">
        <v>77</v>
      </c>
      <c r="C100" s="34" t="s">
        <v>70</v>
      </c>
      <c r="D100" s="31">
        <v>12</v>
      </c>
      <c r="E100" s="32">
        <v>0.8</v>
      </c>
      <c r="F100" s="33" t="s">
        <v>136</v>
      </c>
      <c r="G100" s="35" t="s">
        <v>72</v>
      </c>
    </row>
    <row r="101" spans="1:7" ht="15">
      <c r="A101" s="30">
        <v>4</v>
      </c>
      <c r="B101" s="30" t="s">
        <v>77</v>
      </c>
      <c r="C101" s="30" t="s">
        <v>70</v>
      </c>
      <c r="D101" s="31">
        <v>12</v>
      </c>
      <c r="E101" s="32">
        <v>0.8</v>
      </c>
      <c r="F101" s="33" t="s">
        <v>71</v>
      </c>
      <c r="G101" s="1" t="s">
        <v>72</v>
      </c>
    </row>
    <row r="102" spans="1:7" ht="15">
      <c r="A102" s="30">
        <v>5</v>
      </c>
      <c r="B102" s="30" t="s">
        <v>77</v>
      </c>
      <c r="C102" s="30" t="s">
        <v>70</v>
      </c>
      <c r="D102" s="31">
        <v>12</v>
      </c>
      <c r="E102" s="32">
        <v>0.8</v>
      </c>
      <c r="F102" s="33" t="s">
        <v>71</v>
      </c>
      <c r="G102" s="1" t="s">
        <v>72</v>
      </c>
    </row>
    <row r="103" spans="1:7" ht="15">
      <c r="A103" s="30">
        <v>6</v>
      </c>
      <c r="B103" s="30" t="s">
        <v>77</v>
      </c>
      <c r="C103" s="30" t="s">
        <v>70</v>
      </c>
      <c r="D103" s="31">
        <v>12</v>
      </c>
      <c r="E103" s="32">
        <v>0.8</v>
      </c>
      <c r="F103" s="33" t="s">
        <v>71</v>
      </c>
      <c r="G103" s="1" t="s">
        <v>72</v>
      </c>
    </row>
    <row r="104" spans="1:7" ht="15">
      <c r="A104" s="36"/>
      <c r="B104" s="36"/>
      <c r="C104" s="34"/>
      <c r="D104" s="31"/>
      <c r="E104" s="32"/>
      <c r="F104" s="33"/>
      <c r="G104" s="35"/>
    </row>
    <row r="105" spans="1:7" ht="15">
      <c r="A105" s="30"/>
      <c r="B105" s="30"/>
      <c r="C105" s="30"/>
      <c r="D105" s="31"/>
      <c r="E105" s="32"/>
      <c r="F105" s="33"/>
      <c r="G105" s="1"/>
    </row>
    <row r="106" spans="1:7" ht="15">
      <c r="A106" s="30"/>
      <c r="B106" s="30"/>
      <c r="C106" s="30"/>
      <c r="D106" s="31"/>
      <c r="E106" s="32"/>
      <c r="F106" s="33"/>
      <c r="G106" s="1"/>
    </row>
    <row r="107" spans="1:7" ht="15">
      <c r="A107" s="37"/>
      <c r="B107" s="37"/>
      <c r="C107" s="30"/>
      <c r="D107" s="31"/>
      <c r="E107" s="32"/>
      <c r="F107" s="33"/>
      <c r="G107" s="1"/>
    </row>
    <row r="108" spans="1:7" ht="15">
      <c r="A108" s="30"/>
      <c r="B108" s="30"/>
      <c r="C108" s="30"/>
      <c r="D108" s="31"/>
      <c r="E108" s="32"/>
      <c r="F108" s="33"/>
      <c r="G108" s="1"/>
    </row>
    <row r="109" spans="1:7" ht="15">
      <c r="A109" s="37"/>
      <c r="B109" s="37"/>
      <c r="C109" s="30"/>
      <c r="D109" s="31"/>
      <c r="E109" s="32"/>
      <c r="F109" s="33"/>
      <c r="G109" s="1"/>
    </row>
    <row r="110" spans="1:7" ht="15">
      <c r="A110" s="30"/>
      <c r="B110" s="30"/>
      <c r="C110" s="30"/>
      <c r="D110" s="31"/>
      <c r="E110" s="32"/>
      <c r="F110" s="33"/>
      <c r="G110" s="1"/>
    </row>
    <row r="111" spans="1:7" ht="15">
      <c r="A111" s="36"/>
      <c r="B111" s="36"/>
      <c r="C111" s="30"/>
      <c r="D111" s="31"/>
      <c r="E111" s="32"/>
      <c r="F111" s="33"/>
      <c r="G111" s="1"/>
    </row>
    <row r="112" spans="1:7" ht="15">
      <c r="A112" s="30"/>
      <c r="B112" s="30"/>
      <c r="C112" s="30"/>
      <c r="D112" s="31"/>
      <c r="E112" s="32"/>
      <c r="F112" s="33"/>
      <c r="G112" s="1"/>
    </row>
    <row r="113" spans="1:7" ht="15">
      <c r="A113" s="36"/>
      <c r="B113" s="36"/>
      <c r="C113" s="30"/>
      <c r="D113" s="31"/>
      <c r="E113" s="32"/>
      <c r="F113" s="33"/>
      <c r="G113" s="1"/>
    </row>
    <row r="114" spans="1:7" ht="15">
      <c r="A114" s="30"/>
      <c r="B114" s="30"/>
      <c r="C114" s="30"/>
      <c r="D114" s="31"/>
      <c r="E114" s="32"/>
      <c r="F114" s="33"/>
      <c r="G114" s="1"/>
    </row>
    <row r="115" spans="1:7" ht="15">
      <c r="A115" s="36"/>
      <c r="B115" s="36"/>
      <c r="C115" s="30"/>
      <c r="D115" s="31"/>
      <c r="E115" s="32"/>
      <c r="F115" s="33"/>
      <c r="G115" s="1"/>
    </row>
    <row r="116" spans="1:7" ht="15">
      <c r="A116" s="38"/>
      <c r="B116" s="38"/>
      <c r="C116" s="34"/>
      <c r="D116" s="31"/>
      <c r="E116" s="32"/>
      <c r="F116" s="33"/>
      <c r="G116" s="35"/>
    </row>
    <row r="117" spans="1:7" ht="15">
      <c r="A117" s="36"/>
      <c r="B117" s="36"/>
      <c r="C117" s="30"/>
      <c r="D117" s="31"/>
      <c r="E117" s="32"/>
      <c r="F117" s="33"/>
      <c r="G117" s="1"/>
    </row>
    <row r="118" spans="1:7" ht="15">
      <c r="A118" s="30"/>
      <c r="B118" s="30"/>
      <c r="C118" s="30"/>
      <c r="D118" s="31"/>
      <c r="E118" s="32"/>
      <c r="F118" s="33"/>
      <c r="G118" s="1"/>
    </row>
    <row r="119" spans="1:7" ht="15">
      <c r="A119" s="36"/>
      <c r="B119" s="36"/>
      <c r="C119" s="34"/>
      <c r="D119" s="31"/>
      <c r="E119" s="32"/>
      <c r="F119" s="33"/>
      <c r="G119" s="35"/>
    </row>
    <row r="120" spans="1:7" ht="15">
      <c r="A120" s="30"/>
      <c r="B120" s="30"/>
      <c r="C120" s="30"/>
      <c r="D120" s="31"/>
      <c r="E120" s="32"/>
      <c r="F120" s="33"/>
      <c r="G120" s="1"/>
    </row>
    <row r="121" spans="1:7" ht="15">
      <c r="A121" s="36"/>
      <c r="B121" s="36"/>
      <c r="C121" s="30"/>
      <c r="D121" s="31"/>
      <c r="E121" s="32"/>
      <c r="F121" s="33"/>
      <c r="G121" s="1"/>
    </row>
    <row r="122" spans="1:7" ht="15">
      <c r="A122" s="30"/>
      <c r="B122" s="30"/>
      <c r="C122" s="34"/>
      <c r="D122" s="31"/>
      <c r="E122" s="32"/>
      <c r="F122" s="33"/>
      <c r="G122" s="35"/>
    </row>
    <row r="123" spans="1:7" ht="15">
      <c r="A123" s="30"/>
      <c r="B123" s="30"/>
      <c r="C123" s="30"/>
      <c r="D123" s="178">
        <f>SUM(D98:D122)</f>
        <v>72</v>
      </c>
      <c r="E123" s="1"/>
      <c r="F123" s="39"/>
      <c r="G123" s="1"/>
    </row>
  </sheetData>
  <mergeCells count="12">
    <mergeCell ref="B80:B81"/>
    <mergeCell ref="B90:B91"/>
    <mergeCell ref="B45:B46"/>
    <mergeCell ref="B35:B36"/>
    <mergeCell ref="F96:F97"/>
    <mergeCell ref="G96:G97"/>
    <mergeCell ref="A95:G95"/>
    <mergeCell ref="A96:A97"/>
    <mergeCell ref="B96:B97"/>
    <mergeCell ref="C96:C97"/>
    <mergeCell ref="D96:D97"/>
    <mergeCell ref="E96:E97"/>
  </mergeCells>
  <printOptions/>
  <pageMargins left="0.511811024" right="0.511811024" top="0.787401575" bottom="0.787401575" header="0.31496062" footer="0.31496062"/>
  <pageSetup horizontalDpi="300" verticalDpi="300" orientation="portrait" scale="98" r:id="rId2"/>
  <rowBreaks count="1" manualBreakCount="1">
    <brk id="4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workbookViewId="0" topLeftCell="A1">
      <selection activeCell="F5" sqref="F5"/>
    </sheetView>
  </sheetViews>
  <sheetFormatPr defaultColWidth="9.140625" defaultRowHeight="15"/>
  <cols>
    <col min="1" max="1" width="10.57421875" style="0" customWidth="1"/>
    <col min="2" max="2" width="14.28125" style="0" customWidth="1"/>
    <col min="3" max="3" width="14.140625" style="0" customWidth="1"/>
    <col min="4" max="4" width="14.421875" style="0" customWidth="1"/>
    <col min="5" max="5" width="11.28125" style="0" customWidth="1"/>
    <col min="6" max="6" width="11.57421875" style="0" customWidth="1"/>
    <col min="7" max="7" width="14.28125" style="0" customWidth="1"/>
    <col min="257" max="257" width="10.57421875" style="0" customWidth="1"/>
    <col min="258" max="258" width="14.28125" style="0" customWidth="1"/>
    <col min="259" max="259" width="14.140625" style="0" customWidth="1"/>
    <col min="260" max="260" width="14.421875" style="0" customWidth="1"/>
    <col min="261" max="261" width="11.28125" style="0" customWidth="1"/>
    <col min="262" max="262" width="11.57421875" style="0" customWidth="1"/>
    <col min="263" max="263" width="14.28125" style="0" customWidth="1"/>
    <col min="513" max="513" width="10.57421875" style="0" customWidth="1"/>
    <col min="514" max="514" width="14.28125" style="0" customWidth="1"/>
    <col min="515" max="515" width="14.140625" style="0" customWidth="1"/>
    <col min="516" max="516" width="14.421875" style="0" customWidth="1"/>
    <col min="517" max="517" width="11.28125" style="0" customWidth="1"/>
    <col min="518" max="518" width="11.57421875" style="0" customWidth="1"/>
    <col min="519" max="519" width="14.28125" style="0" customWidth="1"/>
    <col min="769" max="769" width="10.57421875" style="0" customWidth="1"/>
    <col min="770" max="770" width="14.28125" style="0" customWidth="1"/>
    <col min="771" max="771" width="14.140625" style="0" customWidth="1"/>
    <col min="772" max="772" width="14.421875" style="0" customWidth="1"/>
    <col min="773" max="773" width="11.28125" style="0" customWidth="1"/>
    <col min="774" max="774" width="11.57421875" style="0" customWidth="1"/>
    <col min="775" max="775" width="14.28125" style="0" customWidth="1"/>
    <col min="1025" max="1025" width="10.57421875" style="0" customWidth="1"/>
    <col min="1026" max="1026" width="14.28125" style="0" customWidth="1"/>
    <col min="1027" max="1027" width="14.140625" style="0" customWidth="1"/>
    <col min="1028" max="1028" width="14.421875" style="0" customWidth="1"/>
    <col min="1029" max="1029" width="11.28125" style="0" customWidth="1"/>
    <col min="1030" max="1030" width="11.57421875" style="0" customWidth="1"/>
    <col min="1031" max="1031" width="14.28125" style="0" customWidth="1"/>
    <col min="1281" max="1281" width="10.57421875" style="0" customWidth="1"/>
    <col min="1282" max="1282" width="14.28125" style="0" customWidth="1"/>
    <col min="1283" max="1283" width="14.140625" style="0" customWidth="1"/>
    <col min="1284" max="1284" width="14.421875" style="0" customWidth="1"/>
    <col min="1285" max="1285" width="11.28125" style="0" customWidth="1"/>
    <col min="1286" max="1286" width="11.57421875" style="0" customWidth="1"/>
    <col min="1287" max="1287" width="14.28125" style="0" customWidth="1"/>
    <col min="1537" max="1537" width="10.57421875" style="0" customWidth="1"/>
    <col min="1538" max="1538" width="14.28125" style="0" customWidth="1"/>
    <col min="1539" max="1539" width="14.140625" style="0" customWidth="1"/>
    <col min="1540" max="1540" width="14.421875" style="0" customWidth="1"/>
    <col min="1541" max="1541" width="11.28125" style="0" customWidth="1"/>
    <col min="1542" max="1542" width="11.57421875" style="0" customWidth="1"/>
    <col min="1543" max="1543" width="14.28125" style="0" customWidth="1"/>
    <col min="1793" max="1793" width="10.57421875" style="0" customWidth="1"/>
    <col min="1794" max="1794" width="14.28125" style="0" customWidth="1"/>
    <col min="1795" max="1795" width="14.140625" style="0" customWidth="1"/>
    <col min="1796" max="1796" width="14.421875" style="0" customWidth="1"/>
    <col min="1797" max="1797" width="11.28125" style="0" customWidth="1"/>
    <col min="1798" max="1798" width="11.57421875" style="0" customWidth="1"/>
    <col min="1799" max="1799" width="14.28125" style="0" customWidth="1"/>
    <col min="2049" max="2049" width="10.57421875" style="0" customWidth="1"/>
    <col min="2050" max="2050" width="14.28125" style="0" customWidth="1"/>
    <col min="2051" max="2051" width="14.140625" style="0" customWidth="1"/>
    <col min="2052" max="2052" width="14.421875" style="0" customWidth="1"/>
    <col min="2053" max="2053" width="11.28125" style="0" customWidth="1"/>
    <col min="2054" max="2054" width="11.57421875" style="0" customWidth="1"/>
    <col min="2055" max="2055" width="14.28125" style="0" customWidth="1"/>
    <col min="2305" max="2305" width="10.57421875" style="0" customWidth="1"/>
    <col min="2306" max="2306" width="14.28125" style="0" customWidth="1"/>
    <col min="2307" max="2307" width="14.140625" style="0" customWidth="1"/>
    <col min="2308" max="2308" width="14.421875" style="0" customWidth="1"/>
    <col min="2309" max="2309" width="11.28125" style="0" customWidth="1"/>
    <col min="2310" max="2310" width="11.57421875" style="0" customWidth="1"/>
    <col min="2311" max="2311" width="14.28125" style="0" customWidth="1"/>
    <col min="2561" max="2561" width="10.57421875" style="0" customWidth="1"/>
    <col min="2562" max="2562" width="14.28125" style="0" customWidth="1"/>
    <col min="2563" max="2563" width="14.140625" style="0" customWidth="1"/>
    <col min="2564" max="2564" width="14.421875" style="0" customWidth="1"/>
    <col min="2565" max="2565" width="11.28125" style="0" customWidth="1"/>
    <col min="2566" max="2566" width="11.57421875" style="0" customWidth="1"/>
    <col min="2567" max="2567" width="14.28125" style="0" customWidth="1"/>
    <col min="2817" max="2817" width="10.57421875" style="0" customWidth="1"/>
    <col min="2818" max="2818" width="14.28125" style="0" customWidth="1"/>
    <col min="2819" max="2819" width="14.140625" style="0" customWidth="1"/>
    <col min="2820" max="2820" width="14.421875" style="0" customWidth="1"/>
    <col min="2821" max="2821" width="11.28125" style="0" customWidth="1"/>
    <col min="2822" max="2822" width="11.57421875" style="0" customWidth="1"/>
    <col min="2823" max="2823" width="14.28125" style="0" customWidth="1"/>
    <col min="3073" max="3073" width="10.57421875" style="0" customWidth="1"/>
    <col min="3074" max="3074" width="14.28125" style="0" customWidth="1"/>
    <col min="3075" max="3075" width="14.140625" style="0" customWidth="1"/>
    <col min="3076" max="3076" width="14.421875" style="0" customWidth="1"/>
    <col min="3077" max="3077" width="11.28125" style="0" customWidth="1"/>
    <col min="3078" max="3078" width="11.57421875" style="0" customWidth="1"/>
    <col min="3079" max="3079" width="14.28125" style="0" customWidth="1"/>
    <col min="3329" max="3329" width="10.57421875" style="0" customWidth="1"/>
    <col min="3330" max="3330" width="14.28125" style="0" customWidth="1"/>
    <col min="3331" max="3331" width="14.140625" style="0" customWidth="1"/>
    <col min="3332" max="3332" width="14.421875" style="0" customWidth="1"/>
    <col min="3333" max="3333" width="11.28125" style="0" customWidth="1"/>
    <col min="3334" max="3334" width="11.57421875" style="0" customWidth="1"/>
    <col min="3335" max="3335" width="14.28125" style="0" customWidth="1"/>
    <col min="3585" max="3585" width="10.57421875" style="0" customWidth="1"/>
    <col min="3586" max="3586" width="14.28125" style="0" customWidth="1"/>
    <col min="3587" max="3587" width="14.140625" style="0" customWidth="1"/>
    <col min="3588" max="3588" width="14.421875" style="0" customWidth="1"/>
    <col min="3589" max="3589" width="11.28125" style="0" customWidth="1"/>
    <col min="3590" max="3590" width="11.57421875" style="0" customWidth="1"/>
    <col min="3591" max="3591" width="14.28125" style="0" customWidth="1"/>
    <col min="3841" max="3841" width="10.57421875" style="0" customWidth="1"/>
    <col min="3842" max="3842" width="14.28125" style="0" customWidth="1"/>
    <col min="3843" max="3843" width="14.140625" style="0" customWidth="1"/>
    <col min="3844" max="3844" width="14.421875" style="0" customWidth="1"/>
    <col min="3845" max="3845" width="11.28125" style="0" customWidth="1"/>
    <col min="3846" max="3846" width="11.57421875" style="0" customWidth="1"/>
    <col min="3847" max="3847" width="14.28125" style="0" customWidth="1"/>
    <col min="4097" max="4097" width="10.57421875" style="0" customWidth="1"/>
    <col min="4098" max="4098" width="14.28125" style="0" customWidth="1"/>
    <col min="4099" max="4099" width="14.140625" style="0" customWidth="1"/>
    <col min="4100" max="4100" width="14.421875" style="0" customWidth="1"/>
    <col min="4101" max="4101" width="11.28125" style="0" customWidth="1"/>
    <col min="4102" max="4102" width="11.57421875" style="0" customWidth="1"/>
    <col min="4103" max="4103" width="14.28125" style="0" customWidth="1"/>
    <col min="4353" max="4353" width="10.57421875" style="0" customWidth="1"/>
    <col min="4354" max="4354" width="14.28125" style="0" customWidth="1"/>
    <col min="4355" max="4355" width="14.140625" style="0" customWidth="1"/>
    <col min="4356" max="4356" width="14.421875" style="0" customWidth="1"/>
    <col min="4357" max="4357" width="11.28125" style="0" customWidth="1"/>
    <col min="4358" max="4358" width="11.57421875" style="0" customWidth="1"/>
    <col min="4359" max="4359" width="14.28125" style="0" customWidth="1"/>
    <col min="4609" max="4609" width="10.57421875" style="0" customWidth="1"/>
    <col min="4610" max="4610" width="14.28125" style="0" customWidth="1"/>
    <col min="4611" max="4611" width="14.140625" style="0" customWidth="1"/>
    <col min="4612" max="4612" width="14.421875" style="0" customWidth="1"/>
    <col min="4613" max="4613" width="11.28125" style="0" customWidth="1"/>
    <col min="4614" max="4614" width="11.57421875" style="0" customWidth="1"/>
    <col min="4615" max="4615" width="14.28125" style="0" customWidth="1"/>
    <col min="4865" max="4865" width="10.57421875" style="0" customWidth="1"/>
    <col min="4866" max="4866" width="14.28125" style="0" customWidth="1"/>
    <col min="4867" max="4867" width="14.140625" style="0" customWidth="1"/>
    <col min="4868" max="4868" width="14.421875" style="0" customWidth="1"/>
    <col min="4869" max="4869" width="11.28125" style="0" customWidth="1"/>
    <col min="4870" max="4870" width="11.57421875" style="0" customWidth="1"/>
    <col min="4871" max="4871" width="14.28125" style="0" customWidth="1"/>
    <col min="5121" max="5121" width="10.57421875" style="0" customWidth="1"/>
    <col min="5122" max="5122" width="14.28125" style="0" customWidth="1"/>
    <col min="5123" max="5123" width="14.140625" style="0" customWidth="1"/>
    <col min="5124" max="5124" width="14.421875" style="0" customWidth="1"/>
    <col min="5125" max="5125" width="11.28125" style="0" customWidth="1"/>
    <col min="5126" max="5126" width="11.57421875" style="0" customWidth="1"/>
    <col min="5127" max="5127" width="14.28125" style="0" customWidth="1"/>
    <col min="5377" max="5377" width="10.57421875" style="0" customWidth="1"/>
    <col min="5378" max="5378" width="14.28125" style="0" customWidth="1"/>
    <col min="5379" max="5379" width="14.140625" style="0" customWidth="1"/>
    <col min="5380" max="5380" width="14.421875" style="0" customWidth="1"/>
    <col min="5381" max="5381" width="11.28125" style="0" customWidth="1"/>
    <col min="5382" max="5382" width="11.57421875" style="0" customWidth="1"/>
    <col min="5383" max="5383" width="14.28125" style="0" customWidth="1"/>
    <col min="5633" max="5633" width="10.57421875" style="0" customWidth="1"/>
    <col min="5634" max="5634" width="14.28125" style="0" customWidth="1"/>
    <col min="5635" max="5635" width="14.140625" style="0" customWidth="1"/>
    <col min="5636" max="5636" width="14.421875" style="0" customWidth="1"/>
    <col min="5637" max="5637" width="11.28125" style="0" customWidth="1"/>
    <col min="5638" max="5638" width="11.57421875" style="0" customWidth="1"/>
    <col min="5639" max="5639" width="14.28125" style="0" customWidth="1"/>
    <col min="5889" max="5889" width="10.57421875" style="0" customWidth="1"/>
    <col min="5890" max="5890" width="14.28125" style="0" customWidth="1"/>
    <col min="5891" max="5891" width="14.140625" style="0" customWidth="1"/>
    <col min="5892" max="5892" width="14.421875" style="0" customWidth="1"/>
    <col min="5893" max="5893" width="11.28125" style="0" customWidth="1"/>
    <col min="5894" max="5894" width="11.57421875" style="0" customWidth="1"/>
    <col min="5895" max="5895" width="14.28125" style="0" customWidth="1"/>
    <col min="6145" max="6145" width="10.57421875" style="0" customWidth="1"/>
    <col min="6146" max="6146" width="14.28125" style="0" customWidth="1"/>
    <col min="6147" max="6147" width="14.140625" style="0" customWidth="1"/>
    <col min="6148" max="6148" width="14.421875" style="0" customWidth="1"/>
    <col min="6149" max="6149" width="11.28125" style="0" customWidth="1"/>
    <col min="6150" max="6150" width="11.57421875" style="0" customWidth="1"/>
    <col min="6151" max="6151" width="14.28125" style="0" customWidth="1"/>
    <col min="6401" max="6401" width="10.57421875" style="0" customWidth="1"/>
    <col min="6402" max="6402" width="14.28125" style="0" customWidth="1"/>
    <col min="6403" max="6403" width="14.140625" style="0" customWidth="1"/>
    <col min="6404" max="6404" width="14.421875" style="0" customWidth="1"/>
    <col min="6405" max="6405" width="11.28125" style="0" customWidth="1"/>
    <col min="6406" max="6406" width="11.57421875" style="0" customWidth="1"/>
    <col min="6407" max="6407" width="14.28125" style="0" customWidth="1"/>
    <col min="6657" max="6657" width="10.57421875" style="0" customWidth="1"/>
    <col min="6658" max="6658" width="14.28125" style="0" customWidth="1"/>
    <col min="6659" max="6659" width="14.140625" style="0" customWidth="1"/>
    <col min="6660" max="6660" width="14.421875" style="0" customWidth="1"/>
    <col min="6661" max="6661" width="11.28125" style="0" customWidth="1"/>
    <col min="6662" max="6662" width="11.57421875" style="0" customWidth="1"/>
    <col min="6663" max="6663" width="14.28125" style="0" customWidth="1"/>
    <col min="6913" max="6913" width="10.57421875" style="0" customWidth="1"/>
    <col min="6914" max="6914" width="14.28125" style="0" customWidth="1"/>
    <col min="6915" max="6915" width="14.140625" style="0" customWidth="1"/>
    <col min="6916" max="6916" width="14.421875" style="0" customWidth="1"/>
    <col min="6917" max="6917" width="11.28125" style="0" customWidth="1"/>
    <col min="6918" max="6918" width="11.57421875" style="0" customWidth="1"/>
    <col min="6919" max="6919" width="14.28125" style="0" customWidth="1"/>
    <col min="7169" max="7169" width="10.57421875" style="0" customWidth="1"/>
    <col min="7170" max="7170" width="14.28125" style="0" customWidth="1"/>
    <col min="7171" max="7171" width="14.140625" style="0" customWidth="1"/>
    <col min="7172" max="7172" width="14.421875" style="0" customWidth="1"/>
    <col min="7173" max="7173" width="11.28125" style="0" customWidth="1"/>
    <col min="7174" max="7174" width="11.57421875" style="0" customWidth="1"/>
    <col min="7175" max="7175" width="14.28125" style="0" customWidth="1"/>
    <col min="7425" max="7425" width="10.57421875" style="0" customWidth="1"/>
    <col min="7426" max="7426" width="14.28125" style="0" customWidth="1"/>
    <col min="7427" max="7427" width="14.140625" style="0" customWidth="1"/>
    <col min="7428" max="7428" width="14.421875" style="0" customWidth="1"/>
    <col min="7429" max="7429" width="11.28125" style="0" customWidth="1"/>
    <col min="7430" max="7430" width="11.57421875" style="0" customWidth="1"/>
    <col min="7431" max="7431" width="14.28125" style="0" customWidth="1"/>
    <col min="7681" max="7681" width="10.57421875" style="0" customWidth="1"/>
    <col min="7682" max="7682" width="14.28125" style="0" customWidth="1"/>
    <col min="7683" max="7683" width="14.140625" style="0" customWidth="1"/>
    <col min="7684" max="7684" width="14.421875" style="0" customWidth="1"/>
    <col min="7685" max="7685" width="11.28125" style="0" customWidth="1"/>
    <col min="7686" max="7686" width="11.57421875" style="0" customWidth="1"/>
    <col min="7687" max="7687" width="14.28125" style="0" customWidth="1"/>
    <col min="7937" max="7937" width="10.57421875" style="0" customWidth="1"/>
    <col min="7938" max="7938" width="14.28125" style="0" customWidth="1"/>
    <col min="7939" max="7939" width="14.140625" style="0" customWidth="1"/>
    <col min="7940" max="7940" width="14.421875" style="0" customWidth="1"/>
    <col min="7941" max="7941" width="11.28125" style="0" customWidth="1"/>
    <col min="7942" max="7942" width="11.57421875" style="0" customWidth="1"/>
    <col min="7943" max="7943" width="14.28125" style="0" customWidth="1"/>
    <col min="8193" max="8193" width="10.57421875" style="0" customWidth="1"/>
    <col min="8194" max="8194" width="14.28125" style="0" customWidth="1"/>
    <col min="8195" max="8195" width="14.140625" style="0" customWidth="1"/>
    <col min="8196" max="8196" width="14.421875" style="0" customWidth="1"/>
    <col min="8197" max="8197" width="11.28125" style="0" customWidth="1"/>
    <col min="8198" max="8198" width="11.57421875" style="0" customWidth="1"/>
    <col min="8199" max="8199" width="14.28125" style="0" customWidth="1"/>
    <col min="8449" max="8449" width="10.57421875" style="0" customWidth="1"/>
    <col min="8450" max="8450" width="14.28125" style="0" customWidth="1"/>
    <col min="8451" max="8451" width="14.140625" style="0" customWidth="1"/>
    <col min="8452" max="8452" width="14.421875" style="0" customWidth="1"/>
    <col min="8453" max="8453" width="11.28125" style="0" customWidth="1"/>
    <col min="8454" max="8454" width="11.57421875" style="0" customWidth="1"/>
    <col min="8455" max="8455" width="14.28125" style="0" customWidth="1"/>
    <col min="8705" max="8705" width="10.57421875" style="0" customWidth="1"/>
    <col min="8706" max="8706" width="14.28125" style="0" customWidth="1"/>
    <col min="8707" max="8707" width="14.140625" style="0" customWidth="1"/>
    <col min="8708" max="8708" width="14.421875" style="0" customWidth="1"/>
    <col min="8709" max="8709" width="11.28125" style="0" customWidth="1"/>
    <col min="8710" max="8710" width="11.57421875" style="0" customWidth="1"/>
    <col min="8711" max="8711" width="14.28125" style="0" customWidth="1"/>
    <col min="8961" max="8961" width="10.57421875" style="0" customWidth="1"/>
    <col min="8962" max="8962" width="14.28125" style="0" customWidth="1"/>
    <col min="8963" max="8963" width="14.140625" style="0" customWidth="1"/>
    <col min="8964" max="8964" width="14.421875" style="0" customWidth="1"/>
    <col min="8965" max="8965" width="11.28125" style="0" customWidth="1"/>
    <col min="8966" max="8966" width="11.57421875" style="0" customWidth="1"/>
    <col min="8967" max="8967" width="14.28125" style="0" customWidth="1"/>
    <col min="9217" max="9217" width="10.57421875" style="0" customWidth="1"/>
    <col min="9218" max="9218" width="14.28125" style="0" customWidth="1"/>
    <col min="9219" max="9219" width="14.140625" style="0" customWidth="1"/>
    <col min="9220" max="9220" width="14.421875" style="0" customWidth="1"/>
    <col min="9221" max="9221" width="11.28125" style="0" customWidth="1"/>
    <col min="9222" max="9222" width="11.57421875" style="0" customWidth="1"/>
    <col min="9223" max="9223" width="14.28125" style="0" customWidth="1"/>
    <col min="9473" max="9473" width="10.57421875" style="0" customWidth="1"/>
    <col min="9474" max="9474" width="14.28125" style="0" customWidth="1"/>
    <col min="9475" max="9475" width="14.140625" style="0" customWidth="1"/>
    <col min="9476" max="9476" width="14.421875" style="0" customWidth="1"/>
    <col min="9477" max="9477" width="11.28125" style="0" customWidth="1"/>
    <col min="9478" max="9478" width="11.57421875" style="0" customWidth="1"/>
    <col min="9479" max="9479" width="14.28125" style="0" customWidth="1"/>
    <col min="9729" max="9729" width="10.57421875" style="0" customWidth="1"/>
    <col min="9730" max="9730" width="14.28125" style="0" customWidth="1"/>
    <col min="9731" max="9731" width="14.140625" style="0" customWidth="1"/>
    <col min="9732" max="9732" width="14.421875" style="0" customWidth="1"/>
    <col min="9733" max="9733" width="11.28125" style="0" customWidth="1"/>
    <col min="9734" max="9734" width="11.57421875" style="0" customWidth="1"/>
    <col min="9735" max="9735" width="14.28125" style="0" customWidth="1"/>
    <col min="9985" max="9985" width="10.57421875" style="0" customWidth="1"/>
    <col min="9986" max="9986" width="14.28125" style="0" customWidth="1"/>
    <col min="9987" max="9987" width="14.140625" style="0" customWidth="1"/>
    <col min="9988" max="9988" width="14.421875" style="0" customWidth="1"/>
    <col min="9989" max="9989" width="11.28125" style="0" customWidth="1"/>
    <col min="9990" max="9990" width="11.57421875" style="0" customWidth="1"/>
    <col min="9991" max="9991" width="14.28125" style="0" customWidth="1"/>
    <col min="10241" max="10241" width="10.57421875" style="0" customWidth="1"/>
    <col min="10242" max="10242" width="14.28125" style="0" customWidth="1"/>
    <col min="10243" max="10243" width="14.140625" style="0" customWidth="1"/>
    <col min="10244" max="10244" width="14.421875" style="0" customWidth="1"/>
    <col min="10245" max="10245" width="11.28125" style="0" customWidth="1"/>
    <col min="10246" max="10246" width="11.57421875" style="0" customWidth="1"/>
    <col min="10247" max="10247" width="14.28125" style="0" customWidth="1"/>
    <col min="10497" max="10497" width="10.57421875" style="0" customWidth="1"/>
    <col min="10498" max="10498" width="14.28125" style="0" customWidth="1"/>
    <col min="10499" max="10499" width="14.140625" style="0" customWidth="1"/>
    <col min="10500" max="10500" width="14.421875" style="0" customWidth="1"/>
    <col min="10501" max="10501" width="11.28125" style="0" customWidth="1"/>
    <col min="10502" max="10502" width="11.57421875" style="0" customWidth="1"/>
    <col min="10503" max="10503" width="14.28125" style="0" customWidth="1"/>
    <col min="10753" max="10753" width="10.57421875" style="0" customWidth="1"/>
    <col min="10754" max="10754" width="14.28125" style="0" customWidth="1"/>
    <col min="10755" max="10755" width="14.140625" style="0" customWidth="1"/>
    <col min="10756" max="10756" width="14.421875" style="0" customWidth="1"/>
    <col min="10757" max="10757" width="11.28125" style="0" customWidth="1"/>
    <col min="10758" max="10758" width="11.57421875" style="0" customWidth="1"/>
    <col min="10759" max="10759" width="14.28125" style="0" customWidth="1"/>
    <col min="11009" max="11009" width="10.57421875" style="0" customWidth="1"/>
    <col min="11010" max="11010" width="14.28125" style="0" customWidth="1"/>
    <col min="11011" max="11011" width="14.140625" style="0" customWidth="1"/>
    <col min="11012" max="11012" width="14.421875" style="0" customWidth="1"/>
    <col min="11013" max="11013" width="11.28125" style="0" customWidth="1"/>
    <col min="11014" max="11014" width="11.57421875" style="0" customWidth="1"/>
    <col min="11015" max="11015" width="14.28125" style="0" customWidth="1"/>
    <col min="11265" max="11265" width="10.57421875" style="0" customWidth="1"/>
    <col min="11266" max="11266" width="14.28125" style="0" customWidth="1"/>
    <col min="11267" max="11267" width="14.140625" style="0" customWidth="1"/>
    <col min="11268" max="11268" width="14.421875" style="0" customWidth="1"/>
    <col min="11269" max="11269" width="11.28125" style="0" customWidth="1"/>
    <col min="11270" max="11270" width="11.57421875" style="0" customWidth="1"/>
    <col min="11271" max="11271" width="14.28125" style="0" customWidth="1"/>
    <col min="11521" max="11521" width="10.57421875" style="0" customWidth="1"/>
    <col min="11522" max="11522" width="14.28125" style="0" customWidth="1"/>
    <col min="11523" max="11523" width="14.140625" style="0" customWidth="1"/>
    <col min="11524" max="11524" width="14.421875" style="0" customWidth="1"/>
    <col min="11525" max="11525" width="11.28125" style="0" customWidth="1"/>
    <col min="11526" max="11526" width="11.57421875" style="0" customWidth="1"/>
    <col min="11527" max="11527" width="14.28125" style="0" customWidth="1"/>
    <col min="11777" max="11777" width="10.57421875" style="0" customWidth="1"/>
    <col min="11778" max="11778" width="14.28125" style="0" customWidth="1"/>
    <col min="11779" max="11779" width="14.140625" style="0" customWidth="1"/>
    <col min="11780" max="11780" width="14.421875" style="0" customWidth="1"/>
    <col min="11781" max="11781" width="11.28125" style="0" customWidth="1"/>
    <col min="11782" max="11782" width="11.57421875" style="0" customWidth="1"/>
    <col min="11783" max="11783" width="14.28125" style="0" customWidth="1"/>
    <col min="12033" max="12033" width="10.57421875" style="0" customWidth="1"/>
    <col min="12034" max="12034" width="14.28125" style="0" customWidth="1"/>
    <col min="12035" max="12035" width="14.140625" style="0" customWidth="1"/>
    <col min="12036" max="12036" width="14.421875" style="0" customWidth="1"/>
    <col min="12037" max="12037" width="11.28125" style="0" customWidth="1"/>
    <col min="12038" max="12038" width="11.57421875" style="0" customWidth="1"/>
    <col min="12039" max="12039" width="14.28125" style="0" customWidth="1"/>
    <col min="12289" max="12289" width="10.57421875" style="0" customWidth="1"/>
    <col min="12290" max="12290" width="14.28125" style="0" customWidth="1"/>
    <col min="12291" max="12291" width="14.140625" style="0" customWidth="1"/>
    <col min="12292" max="12292" width="14.421875" style="0" customWidth="1"/>
    <col min="12293" max="12293" width="11.28125" style="0" customWidth="1"/>
    <col min="12294" max="12294" width="11.57421875" style="0" customWidth="1"/>
    <col min="12295" max="12295" width="14.28125" style="0" customWidth="1"/>
    <col min="12545" max="12545" width="10.57421875" style="0" customWidth="1"/>
    <col min="12546" max="12546" width="14.28125" style="0" customWidth="1"/>
    <col min="12547" max="12547" width="14.140625" style="0" customWidth="1"/>
    <col min="12548" max="12548" width="14.421875" style="0" customWidth="1"/>
    <col min="12549" max="12549" width="11.28125" style="0" customWidth="1"/>
    <col min="12550" max="12550" width="11.57421875" style="0" customWidth="1"/>
    <col min="12551" max="12551" width="14.28125" style="0" customWidth="1"/>
    <col min="12801" max="12801" width="10.57421875" style="0" customWidth="1"/>
    <col min="12802" max="12802" width="14.28125" style="0" customWidth="1"/>
    <col min="12803" max="12803" width="14.140625" style="0" customWidth="1"/>
    <col min="12804" max="12804" width="14.421875" style="0" customWidth="1"/>
    <col min="12805" max="12805" width="11.28125" style="0" customWidth="1"/>
    <col min="12806" max="12806" width="11.57421875" style="0" customWidth="1"/>
    <col min="12807" max="12807" width="14.28125" style="0" customWidth="1"/>
    <col min="13057" max="13057" width="10.57421875" style="0" customWidth="1"/>
    <col min="13058" max="13058" width="14.28125" style="0" customWidth="1"/>
    <col min="13059" max="13059" width="14.140625" style="0" customWidth="1"/>
    <col min="13060" max="13060" width="14.421875" style="0" customWidth="1"/>
    <col min="13061" max="13061" width="11.28125" style="0" customWidth="1"/>
    <col min="13062" max="13062" width="11.57421875" style="0" customWidth="1"/>
    <col min="13063" max="13063" width="14.28125" style="0" customWidth="1"/>
    <col min="13313" max="13313" width="10.57421875" style="0" customWidth="1"/>
    <col min="13314" max="13314" width="14.28125" style="0" customWidth="1"/>
    <col min="13315" max="13315" width="14.140625" style="0" customWidth="1"/>
    <col min="13316" max="13316" width="14.421875" style="0" customWidth="1"/>
    <col min="13317" max="13317" width="11.28125" style="0" customWidth="1"/>
    <col min="13318" max="13318" width="11.57421875" style="0" customWidth="1"/>
    <col min="13319" max="13319" width="14.28125" style="0" customWidth="1"/>
    <col min="13569" max="13569" width="10.57421875" style="0" customWidth="1"/>
    <col min="13570" max="13570" width="14.28125" style="0" customWidth="1"/>
    <col min="13571" max="13571" width="14.140625" style="0" customWidth="1"/>
    <col min="13572" max="13572" width="14.421875" style="0" customWidth="1"/>
    <col min="13573" max="13573" width="11.28125" style="0" customWidth="1"/>
    <col min="13574" max="13574" width="11.57421875" style="0" customWidth="1"/>
    <col min="13575" max="13575" width="14.28125" style="0" customWidth="1"/>
    <col min="13825" max="13825" width="10.57421875" style="0" customWidth="1"/>
    <col min="13826" max="13826" width="14.28125" style="0" customWidth="1"/>
    <col min="13827" max="13827" width="14.140625" style="0" customWidth="1"/>
    <col min="13828" max="13828" width="14.421875" style="0" customWidth="1"/>
    <col min="13829" max="13829" width="11.28125" style="0" customWidth="1"/>
    <col min="13830" max="13830" width="11.57421875" style="0" customWidth="1"/>
    <col min="13831" max="13831" width="14.28125" style="0" customWidth="1"/>
    <col min="14081" max="14081" width="10.57421875" style="0" customWidth="1"/>
    <col min="14082" max="14082" width="14.28125" style="0" customWidth="1"/>
    <col min="14083" max="14083" width="14.140625" style="0" customWidth="1"/>
    <col min="14084" max="14084" width="14.421875" style="0" customWidth="1"/>
    <col min="14085" max="14085" width="11.28125" style="0" customWidth="1"/>
    <col min="14086" max="14086" width="11.57421875" style="0" customWidth="1"/>
    <col min="14087" max="14087" width="14.28125" style="0" customWidth="1"/>
    <col min="14337" max="14337" width="10.57421875" style="0" customWidth="1"/>
    <col min="14338" max="14338" width="14.28125" style="0" customWidth="1"/>
    <col min="14339" max="14339" width="14.140625" style="0" customWidth="1"/>
    <col min="14340" max="14340" width="14.421875" style="0" customWidth="1"/>
    <col min="14341" max="14341" width="11.28125" style="0" customWidth="1"/>
    <col min="14342" max="14342" width="11.57421875" style="0" customWidth="1"/>
    <col min="14343" max="14343" width="14.28125" style="0" customWidth="1"/>
    <col min="14593" max="14593" width="10.57421875" style="0" customWidth="1"/>
    <col min="14594" max="14594" width="14.28125" style="0" customWidth="1"/>
    <col min="14595" max="14595" width="14.140625" style="0" customWidth="1"/>
    <col min="14596" max="14596" width="14.421875" style="0" customWidth="1"/>
    <col min="14597" max="14597" width="11.28125" style="0" customWidth="1"/>
    <col min="14598" max="14598" width="11.57421875" style="0" customWidth="1"/>
    <col min="14599" max="14599" width="14.28125" style="0" customWidth="1"/>
    <col min="14849" max="14849" width="10.57421875" style="0" customWidth="1"/>
    <col min="14850" max="14850" width="14.28125" style="0" customWidth="1"/>
    <col min="14851" max="14851" width="14.140625" style="0" customWidth="1"/>
    <col min="14852" max="14852" width="14.421875" style="0" customWidth="1"/>
    <col min="14853" max="14853" width="11.28125" style="0" customWidth="1"/>
    <col min="14854" max="14854" width="11.57421875" style="0" customWidth="1"/>
    <col min="14855" max="14855" width="14.28125" style="0" customWidth="1"/>
    <col min="15105" max="15105" width="10.57421875" style="0" customWidth="1"/>
    <col min="15106" max="15106" width="14.28125" style="0" customWidth="1"/>
    <col min="15107" max="15107" width="14.140625" style="0" customWidth="1"/>
    <col min="15108" max="15108" width="14.421875" style="0" customWidth="1"/>
    <col min="15109" max="15109" width="11.28125" style="0" customWidth="1"/>
    <col min="15110" max="15110" width="11.57421875" style="0" customWidth="1"/>
    <col min="15111" max="15111" width="14.28125" style="0" customWidth="1"/>
    <col min="15361" max="15361" width="10.57421875" style="0" customWidth="1"/>
    <col min="15362" max="15362" width="14.28125" style="0" customWidth="1"/>
    <col min="15363" max="15363" width="14.140625" style="0" customWidth="1"/>
    <col min="15364" max="15364" width="14.421875" style="0" customWidth="1"/>
    <col min="15365" max="15365" width="11.28125" style="0" customWidth="1"/>
    <col min="15366" max="15366" width="11.57421875" style="0" customWidth="1"/>
    <col min="15367" max="15367" width="14.28125" style="0" customWidth="1"/>
    <col min="15617" max="15617" width="10.57421875" style="0" customWidth="1"/>
    <col min="15618" max="15618" width="14.28125" style="0" customWidth="1"/>
    <col min="15619" max="15619" width="14.140625" style="0" customWidth="1"/>
    <col min="15620" max="15620" width="14.421875" style="0" customWidth="1"/>
    <col min="15621" max="15621" width="11.28125" style="0" customWidth="1"/>
    <col min="15622" max="15622" width="11.57421875" style="0" customWidth="1"/>
    <col min="15623" max="15623" width="14.28125" style="0" customWidth="1"/>
    <col min="15873" max="15873" width="10.57421875" style="0" customWidth="1"/>
    <col min="15874" max="15874" width="14.28125" style="0" customWidth="1"/>
    <col min="15875" max="15875" width="14.140625" style="0" customWidth="1"/>
    <col min="15876" max="15876" width="14.421875" style="0" customWidth="1"/>
    <col min="15877" max="15877" width="11.28125" style="0" customWidth="1"/>
    <col min="15878" max="15878" width="11.57421875" style="0" customWidth="1"/>
    <col min="15879" max="15879" width="14.28125" style="0" customWidth="1"/>
    <col min="16129" max="16129" width="10.57421875" style="0" customWidth="1"/>
    <col min="16130" max="16130" width="14.28125" style="0" customWidth="1"/>
    <col min="16131" max="16131" width="14.140625" style="0" customWidth="1"/>
    <col min="16132" max="16132" width="14.421875" style="0" customWidth="1"/>
    <col min="16133" max="16133" width="11.28125" style="0" customWidth="1"/>
    <col min="16134" max="16134" width="11.57421875" style="0" customWidth="1"/>
    <col min="16135" max="16135" width="14.28125" style="0" customWidth="1"/>
  </cols>
  <sheetData>
    <row r="1" spans="1:7" ht="15">
      <c r="A1" s="6"/>
      <c r="B1" s="7" t="s">
        <v>63</v>
      </c>
      <c r="C1" s="8"/>
      <c r="D1" s="9"/>
      <c r="E1" s="8"/>
      <c r="F1" s="9"/>
      <c r="G1" s="10"/>
    </row>
    <row r="2" spans="1:7" ht="15">
      <c r="A2" s="11"/>
      <c r="B2" s="12" t="s">
        <v>64</v>
      </c>
      <c r="C2" s="13"/>
      <c r="D2" s="12"/>
      <c r="E2" s="13"/>
      <c r="F2" s="12"/>
      <c r="G2" s="14"/>
    </row>
    <row r="3" spans="1:7" ht="15.75" thickBot="1">
      <c r="A3" s="15" t="s">
        <v>65</v>
      </c>
      <c r="B3" s="16" t="s">
        <v>78</v>
      </c>
      <c r="C3" s="17"/>
      <c r="D3" s="17"/>
      <c r="E3" s="18"/>
      <c r="F3" s="19"/>
      <c r="G3" s="20"/>
    </row>
    <row r="4" spans="1:7" ht="15">
      <c r="A4" s="21" t="s">
        <v>89</v>
      </c>
      <c r="B4" s="96"/>
      <c r="C4" s="96"/>
      <c r="D4" s="22" t="s">
        <v>90</v>
      </c>
      <c r="E4" s="51"/>
      <c r="F4" s="22" t="s">
        <v>138</v>
      </c>
      <c r="G4" s="52"/>
    </row>
    <row r="5" spans="1:7" ht="15.75" thickBot="1">
      <c r="A5" s="23" t="s">
        <v>80</v>
      </c>
      <c r="B5" s="53"/>
      <c r="C5" s="53"/>
      <c r="D5" s="24" t="s">
        <v>103</v>
      </c>
      <c r="E5" s="55"/>
      <c r="F5" s="56" t="s">
        <v>104</v>
      </c>
      <c r="G5" s="57"/>
    </row>
    <row r="6" spans="1:7" ht="19.5" thickBot="1">
      <c r="A6" s="225" t="s">
        <v>91</v>
      </c>
      <c r="B6" s="226"/>
      <c r="C6" s="226"/>
      <c r="D6" s="226"/>
      <c r="E6" s="226"/>
      <c r="F6" s="226"/>
      <c r="G6" s="227"/>
    </row>
    <row r="7" spans="1:7" ht="15">
      <c r="A7" s="228" t="s">
        <v>92</v>
      </c>
      <c r="B7" s="97" t="s">
        <v>93</v>
      </c>
      <c r="C7" s="97"/>
      <c r="D7" s="242" t="s">
        <v>3</v>
      </c>
      <c r="E7" s="243"/>
      <c r="F7" s="98" t="s">
        <v>94</v>
      </c>
      <c r="G7" s="223" t="s">
        <v>95</v>
      </c>
    </row>
    <row r="8" spans="1:7" ht="15.75" thickBot="1">
      <c r="A8" s="229"/>
      <c r="B8" s="99" t="s">
        <v>96</v>
      </c>
      <c r="C8" s="99" t="s">
        <v>97</v>
      </c>
      <c r="D8" s="100" t="s">
        <v>98</v>
      </c>
      <c r="E8" s="101" t="s">
        <v>99</v>
      </c>
      <c r="F8" s="102" t="s">
        <v>100</v>
      </c>
      <c r="G8" s="224"/>
    </row>
    <row r="9" spans="1:7" ht="15">
      <c r="A9" s="25">
        <v>1</v>
      </c>
      <c r="B9" s="25">
        <v>4.5</v>
      </c>
      <c r="C9" s="25" t="s">
        <v>101</v>
      </c>
      <c r="D9" s="26">
        <v>12</v>
      </c>
      <c r="E9" s="27">
        <v>4.2</v>
      </c>
      <c r="F9" s="28">
        <v>0.5</v>
      </c>
      <c r="G9" s="29"/>
    </row>
    <row r="10" spans="1:7" ht="15">
      <c r="A10" s="30">
        <v>2</v>
      </c>
      <c r="B10" s="30">
        <v>8.6</v>
      </c>
      <c r="C10" s="30" t="s">
        <v>102</v>
      </c>
      <c r="D10" s="31">
        <v>12</v>
      </c>
      <c r="E10" s="32">
        <v>4.1</v>
      </c>
      <c r="F10" s="33">
        <v>0.6</v>
      </c>
      <c r="G10" s="1"/>
    </row>
    <row r="11" spans="1:7" ht="15">
      <c r="A11" s="30"/>
      <c r="B11" s="30"/>
      <c r="C11" s="34"/>
      <c r="D11" s="31"/>
      <c r="E11" s="32"/>
      <c r="F11" s="33"/>
      <c r="G11" s="35"/>
    </row>
    <row r="12" spans="1:7" ht="15">
      <c r="A12" s="30"/>
      <c r="B12" s="30"/>
      <c r="C12" s="30"/>
      <c r="D12" s="31"/>
      <c r="E12" s="32"/>
      <c r="F12" s="33"/>
      <c r="G12" s="1"/>
    </row>
    <row r="13" spans="1:7" ht="15">
      <c r="A13" s="30"/>
      <c r="B13" s="30"/>
      <c r="C13" s="30"/>
      <c r="D13" s="31"/>
      <c r="E13" s="32"/>
      <c r="F13" s="33"/>
      <c r="G13" s="1"/>
    </row>
    <row r="14" spans="1:7" ht="15">
      <c r="A14" s="30"/>
      <c r="B14" s="30"/>
      <c r="C14" s="30"/>
      <c r="D14" s="31"/>
      <c r="E14" s="32"/>
      <c r="F14" s="33"/>
      <c r="G14" s="1"/>
    </row>
    <row r="15" spans="1:7" ht="15">
      <c r="A15" s="36"/>
      <c r="B15" s="36"/>
      <c r="C15" s="36"/>
      <c r="D15" s="103"/>
      <c r="E15" s="104"/>
      <c r="F15" s="105"/>
      <c r="G15" s="106"/>
    </row>
    <row r="16" spans="1:7" ht="15">
      <c r="A16" s="30"/>
      <c r="B16" s="30"/>
      <c r="C16" s="30"/>
      <c r="D16" s="43"/>
      <c r="E16" s="1"/>
      <c r="F16" s="107"/>
      <c r="G16" s="35"/>
    </row>
    <row r="17" spans="1:7" ht="15">
      <c r="A17" s="30"/>
      <c r="B17" s="30"/>
      <c r="C17" s="30"/>
      <c r="D17" s="43"/>
      <c r="E17" s="1"/>
      <c r="F17" s="108"/>
      <c r="G17" s="1"/>
    </row>
    <row r="18" spans="1:7" ht="15">
      <c r="A18" s="37"/>
      <c r="B18" s="37"/>
      <c r="C18" s="37"/>
      <c r="D18" s="109"/>
      <c r="E18" s="110"/>
      <c r="F18" s="111"/>
      <c r="G18" s="110"/>
    </row>
    <row r="19" spans="1:7" ht="15">
      <c r="A19" s="30"/>
      <c r="B19" s="30"/>
      <c r="C19" s="30"/>
      <c r="D19" s="43"/>
      <c r="E19" s="1"/>
      <c r="F19" s="112"/>
      <c r="G19" s="1"/>
    </row>
    <row r="20" spans="1:7" ht="15">
      <c r="A20" s="37"/>
      <c r="B20" s="37"/>
      <c r="C20" s="37"/>
      <c r="D20" s="109"/>
      <c r="E20" s="110"/>
      <c r="F20" s="111"/>
      <c r="G20" s="110"/>
    </row>
    <row r="21" spans="1:7" ht="15">
      <c r="A21" s="30"/>
      <c r="B21" s="30"/>
      <c r="C21" s="30"/>
      <c r="D21" s="43"/>
      <c r="E21" s="1"/>
      <c r="F21" s="112"/>
      <c r="G21" s="1"/>
    </row>
    <row r="22" spans="1:7" ht="15">
      <c r="A22" s="36"/>
      <c r="B22" s="36"/>
      <c r="C22" s="36"/>
      <c r="D22" s="113"/>
      <c r="E22" s="106"/>
      <c r="F22" s="111"/>
      <c r="G22" s="106"/>
    </row>
    <row r="23" spans="1:7" ht="15">
      <c r="A23" s="30"/>
      <c r="B23" s="30"/>
      <c r="C23" s="30"/>
      <c r="D23" s="43"/>
      <c r="E23" s="1"/>
      <c r="F23" s="112"/>
      <c r="G23" s="1"/>
    </row>
    <row r="24" spans="1:7" ht="15">
      <c r="A24" s="36"/>
      <c r="B24" s="36"/>
      <c r="C24" s="36"/>
      <c r="D24" s="113"/>
      <c r="E24" s="106"/>
      <c r="F24" s="111"/>
      <c r="G24" s="106"/>
    </row>
    <row r="25" spans="1:7" ht="15">
      <c r="A25" s="30"/>
      <c r="B25" s="30"/>
      <c r="C25" s="30"/>
      <c r="D25" s="43"/>
      <c r="E25" s="1"/>
      <c r="F25" s="112"/>
      <c r="G25" s="1"/>
    </row>
    <row r="26" spans="1:7" ht="15">
      <c r="A26" s="36"/>
      <c r="B26" s="36"/>
      <c r="C26" s="36"/>
      <c r="D26" s="113"/>
      <c r="E26" s="106"/>
      <c r="F26" s="111"/>
      <c r="G26" s="106"/>
    </row>
    <row r="27" spans="1:7" ht="15">
      <c r="A27" s="40"/>
      <c r="B27" s="40"/>
      <c r="C27" s="40"/>
      <c r="D27" s="40"/>
      <c r="E27" s="41"/>
      <c r="F27" s="114"/>
      <c r="G27" s="41"/>
    </row>
    <row r="28" spans="1:7" ht="15">
      <c r="A28" s="36"/>
      <c r="B28" s="36"/>
      <c r="C28" s="36"/>
      <c r="D28" s="113"/>
      <c r="E28" s="106"/>
      <c r="F28" s="111"/>
      <c r="G28" s="115"/>
    </row>
    <row r="29" spans="1:7" ht="15">
      <c r="A29" s="30"/>
      <c r="B29" s="30"/>
      <c r="C29" s="30"/>
      <c r="D29" s="43"/>
      <c r="E29" s="1"/>
      <c r="F29" s="112"/>
      <c r="G29" s="1"/>
    </row>
    <row r="30" spans="1:7" ht="15">
      <c r="A30" s="36"/>
      <c r="B30" s="36"/>
      <c r="C30" s="36"/>
      <c r="D30" s="113"/>
      <c r="E30" s="115"/>
      <c r="F30" s="111"/>
      <c r="G30" s="106"/>
    </row>
    <row r="31" spans="1:7" ht="15">
      <c r="A31" s="30"/>
      <c r="B31" s="30"/>
      <c r="C31" s="30"/>
      <c r="D31" s="43"/>
      <c r="E31" s="1"/>
      <c r="F31" s="112"/>
      <c r="G31" s="1"/>
    </row>
    <row r="32" spans="1:7" ht="15">
      <c r="A32" s="36"/>
      <c r="B32" s="36"/>
      <c r="C32" s="36"/>
      <c r="D32" s="113"/>
      <c r="E32" s="106"/>
      <c r="F32" s="111"/>
      <c r="G32" s="106"/>
    </row>
    <row r="33" spans="1:7" ht="15">
      <c r="A33" s="30"/>
      <c r="B33" s="30"/>
      <c r="C33" s="30"/>
      <c r="D33" s="43"/>
      <c r="E33" s="1"/>
      <c r="F33" s="112"/>
      <c r="G33" s="1"/>
    </row>
    <row r="34" spans="1:7" ht="15">
      <c r="A34" s="30"/>
      <c r="B34" s="30"/>
      <c r="C34" s="30"/>
      <c r="D34" s="5"/>
      <c r="E34" s="1"/>
      <c r="F34" s="39"/>
      <c r="G34" s="1"/>
    </row>
    <row r="35" spans="1:7" ht="15">
      <c r="A35" s="40"/>
      <c r="B35" s="40"/>
      <c r="C35" s="40"/>
      <c r="D35" s="3"/>
      <c r="E35" s="41"/>
      <c r="F35" s="42"/>
      <c r="G35" s="41"/>
    </row>
    <row r="36" spans="1:7" ht="15">
      <c r="A36" s="43"/>
      <c r="B36" s="43"/>
      <c r="C36" s="43"/>
      <c r="D36" s="5"/>
      <c r="E36" s="1"/>
      <c r="F36" s="39"/>
      <c r="G36" s="1"/>
    </row>
    <row r="37" spans="1:7" ht="15">
      <c r="A37" s="40"/>
      <c r="B37" s="40"/>
      <c r="C37" s="40"/>
      <c r="D37" s="3"/>
      <c r="E37" s="41"/>
      <c r="F37" s="42"/>
      <c r="G37" s="41"/>
    </row>
    <row r="38" spans="1:7" ht="15">
      <c r="A38" s="40"/>
      <c r="B38" s="40"/>
      <c r="C38" s="40"/>
      <c r="D38" s="3"/>
      <c r="E38" s="41"/>
      <c r="F38" s="42"/>
      <c r="G38" s="41"/>
    </row>
    <row r="39" spans="1:7" ht="15">
      <c r="A39" s="40"/>
      <c r="B39" s="40"/>
      <c r="C39" s="40"/>
      <c r="D39" s="3"/>
      <c r="E39" s="41"/>
      <c r="F39" s="42"/>
      <c r="G39" s="41"/>
    </row>
    <row r="40" spans="1:7" ht="15">
      <c r="A40" s="40"/>
      <c r="B40" s="40"/>
      <c r="C40" s="40"/>
      <c r="D40" s="3"/>
      <c r="E40" s="41"/>
      <c r="F40" s="42"/>
      <c r="G40" s="41"/>
    </row>
    <row r="41" spans="1:7" ht="15">
      <c r="A41" s="40"/>
      <c r="B41" s="40"/>
      <c r="C41" s="40"/>
      <c r="D41" s="3"/>
      <c r="E41" s="41"/>
      <c r="F41" s="42"/>
      <c r="G41" s="41"/>
    </row>
    <row r="42" spans="1:7" ht="15">
      <c r="A42" s="40"/>
      <c r="B42" s="40"/>
      <c r="C42" s="40"/>
      <c r="D42" s="3"/>
      <c r="E42" s="41"/>
      <c r="F42" s="42"/>
      <c r="G42" s="41"/>
    </row>
    <row r="43" spans="1:7" ht="15">
      <c r="A43" s="40"/>
      <c r="B43" s="40"/>
      <c r="C43" s="40"/>
      <c r="D43" s="3"/>
      <c r="E43" s="41"/>
      <c r="F43" s="42"/>
      <c r="G43" s="41"/>
    </row>
    <row r="44" spans="1:7" ht="15">
      <c r="A44" s="40"/>
      <c r="B44" s="40"/>
      <c r="C44" s="40"/>
      <c r="D44" s="3"/>
      <c r="E44" s="41"/>
      <c r="F44" s="42"/>
      <c r="G44" s="41"/>
    </row>
    <row r="45" spans="1:7" ht="15">
      <c r="A45" s="40"/>
      <c r="B45" s="40"/>
      <c r="C45" s="40"/>
      <c r="D45" s="3"/>
      <c r="E45" s="41"/>
      <c r="F45" s="42"/>
      <c r="G45" s="41"/>
    </row>
    <row r="46" spans="1:7" ht="15">
      <c r="A46" s="40"/>
      <c r="B46" s="40"/>
      <c r="C46" s="40"/>
      <c r="D46" s="3"/>
      <c r="E46" s="41"/>
      <c r="F46" s="42"/>
      <c r="G46" s="41"/>
    </row>
    <row r="47" spans="1:7" ht="15">
      <c r="A47" s="40"/>
      <c r="B47" s="40"/>
      <c r="C47" s="40"/>
      <c r="D47" s="3"/>
      <c r="E47" s="41"/>
      <c r="F47" s="42"/>
      <c r="G47" s="41"/>
    </row>
    <row r="48" spans="1:7" ht="15">
      <c r="A48" s="40"/>
      <c r="B48" s="40"/>
      <c r="C48" s="40"/>
      <c r="D48" s="3"/>
      <c r="E48" s="41"/>
      <c r="F48" s="42"/>
      <c r="G48" s="41"/>
    </row>
    <row r="49" spans="1:7" ht="15">
      <c r="A49" s="40"/>
      <c r="B49" s="40"/>
      <c r="C49" s="40"/>
      <c r="D49" s="3"/>
      <c r="E49" s="41"/>
      <c r="F49" s="42"/>
      <c r="G49" s="41"/>
    </row>
    <row r="50" spans="1:7" ht="15.75" thickBot="1">
      <c r="A50" s="44"/>
      <c r="B50" s="44"/>
      <c r="C50" s="44"/>
      <c r="D50" s="4"/>
      <c r="E50" s="45"/>
      <c r="F50" s="46"/>
      <c r="G50" s="45"/>
    </row>
  </sheetData>
  <mergeCells count="4">
    <mergeCell ref="A6:G6"/>
    <mergeCell ref="A7:A8"/>
    <mergeCell ref="D7:E7"/>
    <mergeCell ref="G7:G8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1">
      <selection activeCell="A9" sqref="A9:A12"/>
    </sheetView>
  </sheetViews>
  <sheetFormatPr defaultColWidth="9.140625" defaultRowHeight="15"/>
  <cols>
    <col min="1" max="1" width="12.00390625" style="0" customWidth="1"/>
    <col min="2" max="2" width="13.140625" style="0" customWidth="1"/>
    <col min="3" max="3" width="14.00390625" style="0" customWidth="1"/>
    <col min="4" max="4" width="16.421875" style="0" customWidth="1"/>
    <col min="5" max="5" width="15.7109375" style="0" customWidth="1"/>
    <col min="6" max="6" width="13.7109375" style="0" customWidth="1"/>
    <col min="7" max="7" width="14.8515625" style="0" customWidth="1"/>
    <col min="257" max="257" width="12.00390625" style="0" customWidth="1"/>
    <col min="258" max="258" width="13.140625" style="0" customWidth="1"/>
    <col min="259" max="259" width="14.00390625" style="0" customWidth="1"/>
    <col min="260" max="260" width="16.421875" style="0" customWidth="1"/>
    <col min="261" max="261" width="15.7109375" style="0" customWidth="1"/>
    <col min="262" max="262" width="13.7109375" style="0" customWidth="1"/>
    <col min="263" max="263" width="14.8515625" style="0" customWidth="1"/>
    <col min="513" max="513" width="12.00390625" style="0" customWidth="1"/>
    <col min="514" max="514" width="13.140625" style="0" customWidth="1"/>
    <col min="515" max="515" width="14.00390625" style="0" customWidth="1"/>
    <col min="516" max="516" width="16.421875" style="0" customWidth="1"/>
    <col min="517" max="517" width="15.7109375" style="0" customWidth="1"/>
    <col min="518" max="518" width="13.7109375" style="0" customWidth="1"/>
    <col min="519" max="519" width="14.8515625" style="0" customWidth="1"/>
    <col min="769" max="769" width="12.00390625" style="0" customWidth="1"/>
    <col min="770" max="770" width="13.140625" style="0" customWidth="1"/>
    <col min="771" max="771" width="14.00390625" style="0" customWidth="1"/>
    <col min="772" max="772" width="16.421875" style="0" customWidth="1"/>
    <col min="773" max="773" width="15.7109375" style="0" customWidth="1"/>
    <col min="774" max="774" width="13.7109375" style="0" customWidth="1"/>
    <col min="775" max="775" width="14.8515625" style="0" customWidth="1"/>
    <col min="1025" max="1025" width="12.00390625" style="0" customWidth="1"/>
    <col min="1026" max="1026" width="13.140625" style="0" customWidth="1"/>
    <col min="1027" max="1027" width="14.00390625" style="0" customWidth="1"/>
    <col min="1028" max="1028" width="16.421875" style="0" customWidth="1"/>
    <col min="1029" max="1029" width="15.7109375" style="0" customWidth="1"/>
    <col min="1030" max="1030" width="13.7109375" style="0" customWidth="1"/>
    <col min="1031" max="1031" width="14.8515625" style="0" customWidth="1"/>
    <col min="1281" max="1281" width="12.00390625" style="0" customWidth="1"/>
    <col min="1282" max="1282" width="13.140625" style="0" customWidth="1"/>
    <col min="1283" max="1283" width="14.00390625" style="0" customWidth="1"/>
    <col min="1284" max="1284" width="16.421875" style="0" customWidth="1"/>
    <col min="1285" max="1285" width="15.7109375" style="0" customWidth="1"/>
    <col min="1286" max="1286" width="13.7109375" style="0" customWidth="1"/>
    <col min="1287" max="1287" width="14.8515625" style="0" customWidth="1"/>
    <col min="1537" max="1537" width="12.00390625" style="0" customWidth="1"/>
    <col min="1538" max="1538" width="13.140625" style="0" customWidth="1"/>
    <col min="1539" max="1539" width="14.00390625" style="0" customWidth="1"/>
    <col min="1540" max="1540" width="16.421875" style="0" customWidth="1"/>
    <col min="1541" max="1541" width="15.7109375" style="0" customWidth="1"/>
    <col min="1542" max="1542" width="13.7109375" style="0" customWidth="1"/>
    <col min="1543" max="1543" width="14.8515625" style="0" customWidth="1"/>
    <col min="1793" max="1793" width="12.00390625" style="0" customWidth="1"/>
    <col min="1794" max="1794" width="13.140625" style="0" customWidth="1"/>
    <col min="1795" max="1795" width="14.00390625" style="0" customWidth="1"/>
    <col min="1796" max="1796" width="16.421875" style="0" customWidth="1"/>
    <col min="1797" max="1797" width="15.7109375" style="0" customWidth="1"/>
    <col min="1798" max="1798" width="13.7109375" style="0" customWidth="1"/>
    <col min="1799" max="1799" width="14.8515625" style="0" customWidth="1"/>
    <col min="2049" max="2049" width="12.00390625" style="0" customWidth="1"/>
    <col min="2050" max="2050" width="13.140625" style="0" customWidth="1"/>
    <col min="2051" max="2051" width="14.00390625" style="0" customWidth="1"/>
    <col min="2052" max="2052" width="16.421875" style="0" customWidth="1"/>
    <col min="2053" max="2053" width="15.7109375" style="0" customWidth="1"/>
    <col min="2054" max="2054" width="13.7109375" style="0" customWidth="1"/>
    <col min="2055" max="2055" width="14.8515625" style="0" customWidth="1"/>
    <col min="2305" max="2305" width="12.00390625" style="0" customWidth="1"/>
    <col min="2306" max="2306" width="13.140625" style="0" customWidth="1"/>
    <col min="2307" max="2307" width="14.00390625" style="0" customWidth="1"/>
    <col min="2308" max="2308" width="16.421875" style="0" customWidth="1"/>
    <col min="2309" max="2309" width="15.7109375" style="0" customWidth="1"/>
    <col min="2310" max="2310" width="13.7109375" style="0" customWidth="1"/>
    <col min="2311" max="2311" width="14.8515625" style="0" customWidth="1"/>
    <col min="2561" max="2561" width="12.00390625" style="0" customWidth="1"/>
    <col min="2562" max="2562" width="13.140625" style="0" customWidth="1"/>
    <col min="2563" max="2563" width="14.00390625" style="0" customWidth="1"/>
    <col min="2564" max="2564" width="16.421875" style="0" customWidth="1"/>
    <col min="2565" max="2565" width="15.7109375" style="0" customWidth="1"/>
    <col min="2566" max="2566" width="13.7109375" style="0" customWidth="1"/>
    <col min="2567" max="2567" width="14.8515625" style="0" customWidth="1"/>
    <col min="2817" max="2817" width="12.00390625" style="0" customWidth="1"/>
    <col min="2818" max="2818" width="13.140625" style="0" customWidth="1"/>
    <col min="2819" max="2819" width="14.00390625" style="0" customWidth="1"/>
    <col min="2820" max="2820" width="16.421875" style="0" customWidth="1"/>
    <col min="2821" max="2821" width="15.7109375" style="0" customWidth="1"/>
    <col min="2822" max="2822" width="13.7109375" style="0" customWidth="1"/>
    <col min="2823" max="2823" width="14.8515625" style="0" customWidth="1"/>
    <col min="3073" max="3073" width="12.00390625" style="0" customWidth="1"/>
    <col min="3074" max="3074" width="13.140625" style="0" customWidth="1"/>
    <col min="3075" max="3075" width="14.00390625" style="0" customWidth="1"/>
    <col min="3076" max="3076" width="16.421875" style="0" customWidth="1"/>
    <col min="3077" max="3077" width="15.7109375" style="0" customWidth="1"/>
    <col min="3078" max="3078" width="13.7109375" style="0" customWidth="1"/>
    <col min="3079" max="3079" width="14.8515625" style="0" customWidth="1"/>
    <col min="3329" max="3329" width="12.00390625" style="0" customWidth="1"/>
    <col min="3330" max="3330" width="13.140625" style="0" customWidth="1"/>
    <col min="3331" max="3331" width="14.00390625" style="0" customWidth="1"/>
    <col min="3332" max="3332" width="16.421875" style="0" customWidth="1"/>
    <col min="3333" max="3333" width="15.7109375" style="0" customWidth="1"/>
    <col min="3334" max="3334" width="13.7109375" style="0" customWidth="1"/>
    <col min="3335" max="3335" width="14.8515625" style="0" customWidth="1"/>
    <col min="3585" max="3585" width="12.00390625" style="0" customWidth="1"/>
    <col min="3586" max="3586" width="13.140625" style="0" customWidth="1"/>
    <col min="3587" max="3587" width="14.00390625" style="0" customWidth="1"/>
    <col min="3588" max="3588" width="16.421875" style="0" customWidth="1"/>
    <col min="3589" max="3589" width="15.7109375" style="0" customWidth="1"/>
    <col min="3590" max="3590" width="13.7109375" style="0" customWidth="1"/>
    <col min="3591" max="3591" width="14.8515625" style="0" customWidth="1"/>
    <col min="3841" max="3841" width="12.00390625" style="0" customWidth="1"/>
    <col min="3842" max="3842" width="13.140625" style="0" customWidth="1"/>
    <col min="3843" max="3843" width="14.00390625" style="0" customWidth="1"/>
    <col min="3844" max="3844" width="16.421875" style="0" customWidth="1"/>
    <col min="3845" max="3845" width="15.7109375" style="0" customWidth="1"/>
    <col min="3846" max="3846" width="13.7109375" style="0" customWidth="1"/>
    <col min="3847" max="3847" width="14.8515625" style="0" customWidth="1"/>
    <col min="4097" max="4097" width="12.00390625" style="0" customWidth="1"/>
    <col min="4098" max="4098" width="13.140625" style="0" customWidth="1"/>
    <col min="4099" max="4099" width="14.00390625" style="0" customWidth="1"/>
    <col min="4100" max="4100" width="16.421875" style="0" customWidth="1"/>
    <col min="4101" max="4101" width="15.7109375" style="0" customWidth="1"/>
    <col min="4102" max="4102" width="13.7109375" style="0" customWidth="1"/>
    <col min="4103" max="4103" width="14.8515625" style="0" customWidth="1"/>
    <col min="4353" max="4353" width="12.00390625" style="0" customWidth="1"/>
    <col min="4354" max="4354" width="13.140625" style="0" customWidth="1"/>
    <col min="4355" max="4355" width="14.00390625" style="0" customWidth="1"/>
    <col min="4356" max="4356" width="16.421875" style="0" customWidth="1"/>
    <col min="4357" max="4357" width="15.7109375" style="0" customWidth="1"/>
    <col min="4358" max="4358" width="13.7109375" style="0" customWidth="1"/>
    <col min="4359" max="4359" width="14.8515625" style="0" customWidth="1"/>
    <col min="4609" max="4609" width="12.00390625" style="0" customWidth="1"/>
    <col min="4610" max="4610" width="13.140625" style="0" customWidth="1"/>
    <col min="4611" max="4611" width="14.00390625" style="0" customWidth="1"/>
    <col min="4612" max="4612" width="16.421875" style="0" customWidth="1"/>
    <col min="4613" max="4613" width="15.7109375" style="0" customWidth="1"/>
    <col min="4614" max="4614" width="13.7109375" style="0" customWidth="1"/>
    <col min="4615" max="4615" width="14.8515625" style="0" customWidth="1"/>
    <col min="4865" max="4865" width="12.00390625" style="0" customWidth="1"/>
    <col min="4866" max="4866" width="13.140625" style="0" customWidth="1"/>
    <col min="4867" max="4867" width="14.00390625" style="0" customWidth="1"/>
    <col min="4868" max="4868" width="16.421875" style="0" customWidth="1"/>
    <col min="4869" max="4869" width="15.7109375" style="0" customWidth="1"/>
    <col min="4870" max="4870" width="13.7109375" style="0" customWidth="1"/>
    <col min="4871" max="4871" width="14.8515625" style="0" customWidth="1"/>
    <col min="5121" max="5121" width="12.00390625" style="0" customWidth="1"/>
    <col min="5122" max="5122" width="13.140625" style="0" customWidth="1"/>
    <col min="5123" max="5123" width="14.00390625" style="0" customWidth="1"/>
    <col min="5124" max="5124" width="16.421875" style="0" customWidth="1"/>
    <col min="5125" max="5125" width="15.7109375" style="0" customWidth="1"/>
    <col min="5126" max="5126" width="13.7109375" style="0" customWidth="1"/>
    <col min="5127" max="5127" width="14.8515625" style="0" customWidth="1"/>
    <col min="5377" max="5377" width="12.00390625" style="0" customWidth="1"/>
    <col min="5378" max="5378" width="13.140625" style="0" customWidth="1"/>
    <col min="5379" max="5379" width="14.00390625" style="0" customWidth="1"/>
    <col min="5380" max="5380" width="16.421875" style="0" customWidth="1"/>
    <col min="5381" max="5381" width="15.7109375" style="0" customWidth="1"/>
    <col min="5382" max="5382" width="13.7109375" style="0" customWidth="1"/>
    <col min="5383" max="5383" width="14.8515625" style="0" customWidth="1"/>
    <col min="5633" max="5633" width="12.00390625" style="0" customWidth="1"/>
    <col min="5634" max="5634" width="13.140625" style="0" customWidth="1"/>
    <col min="5635" max="5635" width="14.00390625" style="0" customWidth="1"/>
    <col min="5636" max="5636" width="16.421875" style="0" customWidth="1"/>
    <col min="5637" max="5637" width="15.7109375" style="0" customWidth="1"/>
    <col min="5638" max="5638" width="13.7109375" style="0" customWidth="1"/>
    <col min="5639" max="5639" width="14.8515625" style="0" customWidth="1"/>
    <col min="5889" max="5889" width="12.00390625" style="0" customWidth="1"/>
    <col min="5890" max="5890" width="13.140625" style="0" customWidth="1"/>
    <col min="5891" max="5891" width="14.00390625" style="0" customWidth="1"/>
    <col min="5892" max="5892" width="16.421875" style="0" customWidth="1"/>
    <col min="5893" max="5893" width="15.7109375" style="0" customWidth="1"/>
    <col min="5894" max="5894" width="13.7109375" style="0" customWidth="1"/>
    <col min="5895" max="5895" width="14.8515625" style="0" customWidth="1"/>
    <col min="6145" max="6145" width="12.00390625" style="0" customWidth="1"/>
    <col min="6146" max="6146" width="13.140625" style="0" customWidth="1"/>
    <col min="6147" max="6147" width="14.00390625" style="0" customWidth="1"/>
    <col min="6148" max="6148" width="16.421875" style="0" customWidth="1"/>
    <col min="6149" max="6149" width="15.7109375" style="0" customWidth="1"/>
    <col min="6150" max="6150" width="13.7109375" style="0" customWidth="1"/>
    <col min="6151" max="6151" width="14.8515625" style="0" customWidth="1"/>
    <col min="6401" max="6401" width="12.00390625" style="0" customWidth="1"/>
    <col min="6402" max="6402" width="13.140625" style="0" customWidth="1"/>
    <col min="6403" max="6403" width="14.00390625" style="0" customWidth="1"/>
    <col min="6404" max="6404" width="16.421875" style="0" customWidth="1"/>
    <col min="6405" max="6405" width="15.7109375" style="0" customWidth="1"/>
    <col min="6406" max="6406" width="13.7109375" style="0" customWidth="1"/>
    <col min="6407" max="6407" width="14.8515625" style="0" customWidth="1"/>
    <col min="6657" max="6657" width="12.00390625" style="0" customWidth="1"/>
    <col min="6658" max="6658" width="13.140625" style="0" customWidth="1"/>
    <col min="6659" max="6659" width="14.00390625" style="0" customWidth="1"/>
    <col min="6660" max="6660" width="16.421875" style="0" customWidth="1"/>
    <col min="6661" max="6661" width="15.7109375" style="0" customWidth="1"/>
    <col min="6662" max="6662" width="13.7109375" style="0" customWidth="1"/>
    <col min="6663" max="6663" width="14.8515625" style="0" customWidth="1"/>
    <col min="6913" max="6913" width="12.00390625" style="0" customWidth="1"/>
    <col min="6914" max="6914" width="13.140625" style="0" customWidth="1"/>
    <col min="6915" max="6915" width="14.00390625" style="0" customWidth="1"/>
    <col min="6916" max="6916" width="16.421875" style="0" customWidth="1"/>
    <col min="6917" max="6917" width="15.7109375" style="0" customWidth="1"/>
    <col min="6918" max="6918" width="13.7109375" style="0" customWidth="1"/>
    <col min="6919" max="6919" width="14.8515625" style="0" customWidth="1"/>
    <col min="7169" max="7169" width="12.00390625" style="0" customWidth="1"/>
    <col min="7170" max="7170" width="13.140625" style="0" customWidth="1"/>
    <col min="7171" max="7171" width="14.00390625" style="0" customWidth="1"/>
    <col min="7172" max="7172" width="16.421875" style="0" customWidth="1"/>
    <col min="7173" max="7173" width="15.7109375" style="0" customWidth="1"/>
    <col min="7174" max="7174" width="13.7109375" style="0" customWidth="1"/>
    <col min="7175" max="7175" width="14.8515625" style="0" customWidth="1"/>
    <col min="7425" max="7425" width="12.00390625" style="0" customWidth="1"/>
    <col min="7426" max="7426" width="13.140625" style="0" customWidth="1"/>
    <col min="7427" max="7427" width="14.00390625" style="0" customWidth="1"/>
    <col min="7428" max="7428" width="16.421875" style="0" customWidth="1"/>
    <col min="7429" max="7429" width="15.7109375" style="0" customWidth="1"/>
    <col min="7430" max="7430" width="13.7109375" style="0" customWidth="1"/>
    <col min="7431" max="7431" width="14.8515625" style="0" customWidth="1"/>
    <col min="7681" max="7681" width="12.00390625" style="0" customWidth="1"/>
    <col min="7682" max="7682" width="13.140625" style="0" customWidth="1"/>
    <col min="7683" max="7683" width="14.00390625" style="0" customWidth="1"/>
    <col min="7684" max="7684" width="16.421875" style="0" customWidth="1"/>
    <col min="7685" max="7685" width="15.7109375" style="0" customWidth="1"/>
    <col min="7686" max="7686" width="13.7109375" style="0" customWidth="1"/>
    <col min="7687" max="7687" width="14.8515625" style="0" customWidth="1"/>
    <col min="7937" max="7937" width="12.00390625" style="0" customWidth="1"/>
    <col min="7938" max="7938" width="13.140625" style="0" customWidth="1"/>
    <col min="7939" max="7939" width="14.00390625" style="0" customWidth="1"/>
    <col min="7940" max="7940" width="16.421875" style="0" customWidth="1"/>
    <col min="7941" max="7941" width="15.7109375" style="0" customWidth="1"/>
    <col min="7942" max="7942" width="13.7109375" style="0" customWidth="1"/>
    <col min="7943" max="7943" width="14.8515625" style="0" customWidth="1"/>
    <col min="8193" max="8193" width="12.00390625" style="0" customWidth="1"/>
    <col min="8194" max="8194" width="13.140625" style="0" customWidth="1"/>
    <col min="8195" max="8195" width="14.00390625" style="0" customWidth="1"/>
    <col min="8196" max="8196" width="16.421875" style="0" customWidth="1"/>
    <col min="8197" max="8197" width="15.7109375" style="0" customWidth="1"/>
    <col min="8198" max="8198" width="13.7109375" style="0" customWidth="1"/>
    <col min="8199" max="8199" width="14.8515625" style="0" customWidth="1"/>
    <col min="8449" max="8449" width="12.00390625" style="0" customWidth="1"/>
    <col min="8450" max="8450" width="13.140625" style="0" customWidth="1"/>
    <col min="8451" max="8451" width="14.00390625" style="0" customWidth="1"/>
    <col min="8452" max="8452" width="16.421875" style="0" customWidth="1"/>
    <col min="8453" max="8453" width="15.7109375" style="0" customWidth="1"/>
    <col min="8454" max="8454" width="13.7109375" style="0" customWidth="1"/>
    <col min="8455" max="8455" width="14.8515625" style="0" customWidth="1"/>
    <col min="8705" max="8705" width="12.00390625" style="0" customWidth="1"/>
    <col min="8706" max="8706" width="13.140625" style="0" customWidth="1"/>
    <col min="8707" max="8707" width="14.00390625" style="0" customWidth="1"/>
    <col min="8708" max="8708" width="16.421875" style="0" customWidth="1"/>
    <col min="8709" max="8709" width="15.7109375" style="0" customWidth="1"/>
    <col min="8710" max="8710" width="13.7109375" style="0" customWidth="1"/>
    <col min="8711" max="8711" width="14.8515625" style="0" customWidth="1"/>
    <col min="8961" max="8961" width="12.00390625" style="0" customWidth="1"/>
    <col min="8962" max="8962" width="13.140625" style="0" customWidth="1"/>
    <col min="8963" max="8963" width="14.00390625" style="0" customWidth="1"/>
    <col min="8964" max="8964" width="16.421875" style="0" customWidth="1"/>
    <col min="8965" max="8965" width="15.7109375" style="0" customWidth="1"/>
    <col min="8966" max="8966" width="13.7109375" style="0" customWidth="1"/>
    <col min="8967" max="8967" width="14.8515625" style="0" customWidth="1"/>
    <col min="9217" max="9217" width="12.00390625" style="0" customWidth="1"/>
    <col min="9218" max="9218" width="13.140625" style="0" customWidth="1"/>
    <col min="9219" max="9219" width="14.00390625" style="0" customWidth="1"/>
    <col min="9220" max="9220" width="16.421875" style="0" customWidth="1"/>
    <col min="9221" max="9221" width="15.7109375" style="0" customWidth="1"/>
    <col min="9222" max="9222" width="13.7109375" style="0" customWidth="1"/>
    <col min="9223" max="9223" width="14.8515625" style="0" customWidth="1"/>
    <col min="9473" max="9473" width="12.00390625" style="0" customWidth="1"/>
    <col min="9474" max="9474" width="13.140625" style="0" customWidth="1"/>
    <col min="9475" max="9475" width="14.00390625" style="0" customWidth="1"/>
    <col min="9476" max="9476" width="16.421875" style="0" customWidth="1"/>
    <col min="9477" max="9477" width="15.7109375" style="0" customWidth="1"/>
    <col min="9478" max="9478" width="13.7109375" style="0" customWidth="1"/>
    <col min="9479" max="9479" width="14.8515625" style="0" customWidth="1"/>
    <col min="9729" max="9729" width="12.00390625" style="0" customWidth="1"/>
    <col min="9730" max="9730" width="13.140625" style="0" customWidth="1"/>
    <col min="9731" max="9731" width="14.00390625" style="0" customWidth="1"/>
    <col min="9732" max="9732" width="16.421875" style="0" customWidth="1"/>
    <col min="9733" max="9733" width="15.7109375" style="0" customWidth="1"/>
    <col min="9734" max="9734" width="13.7109375" style="0" customWidth="1"/>
    <col min="9735" max="9735" width="14.8515625" style="0" customWidth="1"/>
    <col min="9985" max="9985" width="12.00390625" style="0" customWidth="1"/>
    <col min="9986" max="9986" width="13.140625" style="0" customWidth="1"/>
    <col min="9987" max="9987" width="14.00390625" style="0" customWidth="1"/>
    <col min="9988" max="9988" width="16.421875" style="0" customWidth="1"/>
    <col min="9989" max="9989" width="15.7109375" style="0" customWidth="1"/>
    <col min="9990" max="9990" width="13.7109375" style="0" customWidth="1"/>
    <col min="9991" max="9991" width="14.8515625" style="0" customWidth="1"/>
    <col min="10241" max="10241" width="12.00390625" style="0" customWidth="1"/>
    <col min="10242" max="10242" width="13.140625" style="0" customWidth="1"/>
    <col min="10243" max="10243" width="14.00390625" style="0" customWidth="1"/>
    <col min="10244" max="10244" width="16.421875" style="0" customWidth="1"/>
    <col min="10245" max="10245" width="15.7109375" style="0" customWidth="1"/>
    <col min="10246" max="10246" width="13.7109375" style="0" customWidth="1"/>
    <col min="10247" max="10247" width="14.8515625" style="0" customWidth="1"/>
    <col min="10497" max="10497" width="12.00390625" style="0" customWidth="1"/>
    <col min="10498" max="10498" width="13.140625" style="0" customWidth="1"/>
    <col min="10499" max="10499" width="14.00390625" style="0" customWidth="1"/>
    <col min="10500" max="10500" width="16.421875" style="0" customWidth="1"/>
    <col min="10501" max="10501" width="15.7109375" style="0" customWidth="1"/>
    <col min="10502" max="10502" width="13.7109375" style="0" customWidth="1"/>
    <col min="10503" max="10503" width="14.8515625" style="0" customWidth="1"/>
    <col min="10753" max="10753" width="12.00390625" style="0" customWidth="1"/>
    <col min="10754" max="10754" width="13.140625" style="0" customWidth="1"/>
    <col min="10755" max="10755" width="14.00390625" style="0" customWidth="1"/>
    <col min="10756" max="10756" width="16.421875" style="0" customWidth="1"/>
    <col min="10757" max="10757" width="15.7109375" style="0" customWidth="1"/>
    <col min="10758" max="10758" width="13.7109375" style="0" customWidth="1"/>
    <col min="10759" max="10759" width="14.8515625" style="0" customWidth="1"/>
    <col min="11009" max="11009" width="12.00390625" style="0" customWidth="1"/>
    <col min="11010" max="11010" width="13.140625" style="0" customWidth="1"/>
    <col min="11011" max="11011" width="14.00390625" style="0" customWidth="1"/>
    <col min="11012" max="11012" width="16.421875" style="0" customWidth="1"/>
    <col min="11013" max="11013" width="15.7109375" style="0" customWidth="1"/>
    <col min="11014" max="11014" width="13.7109375" style="0" customWidth="1"/>
    <col min="11015" max="11015" width="14.8515625" style="0" customWidth="1"/>
    <col min="11265" max="11265" width="12.00390625" style="0" customWidth="1"/>
    <col min="11266" max="11266" width="13.140625" style="0" customWidth="1"/>
    <col min="11267" max="11267" width="14.00390625" style="0" customWidth="1"/>
    <col min="11268" max="11268" width="16.421875" style="0" customWidth="1"/>
    <col min="11269" max="11269" width="15.7109375" style="0" customWidth="1"/>
    <col min="11270" max="11270" width="13.7109375" style="0" customWidth="1"/>
    <col min="11271" max="11271" width="14.8515625" style="0" customWidth="1"/>
    <col min="11521" max="11521" width="12.00390625" style="0" customWidth="1"/>
    <col min="11522" max="11522" width="13.140625" style="0" customWidth="1"/>
    <col min="11523" max="11523" width="14.00390625" style="0" customWidth="1"/>
    <col min="11524" max="11524" width="16.421875" style="0" customWidth="1"/>
    <col min="11525" max="11525" width="15.7109375" style="0" customWidth="1"/>
    <col min="11526" max="11526" width="13.7109375" style="0" customWidth="1"/>
    <col min="11527" max="11527" width="14.8515625" style="0" customWidth="1"/>
    <col min="11777" max="11777" width="12.00390625" style="0" customWidth="1"/>
    <col min="11778" max="11778" width="13.140625" style="0" customWidth="1"/>
    <col min="11779" max="11779" width="14.00390625" style="0" customWidth="1"/>
    <col min="11780" max="11780" width="16.421875" style="0" customWidth="1"/>
    <col min="11781" max="11781" width="15.7109375" style="0" customWidth="1"/>
    <col min="11782" max="11782" width="13.7109375" style="0" customWidth="1"/>
    <col min="11783" max="11783" width="14.8515625" style="0" customWidth="1"/>
    <col min="12033" max="12033" width="12.00390625" style="0" customWidth="1"/>
    <col min="12034" max="12034" width="13.140625" style="0" customWidth="1"/>
    <col min="12035" max="12035" width="14.00390625" style="0" customWidth="1"/>
    <col min="12036" max="12036" width="16.421875" style="0" customWidth="1"/>
    <col min="12037" max="12037" width="15.7109375" style="0" customWidth="1"/>
    <col min="12038" max="12038" width="13.7109375" style="0" customWidth="1"/>
    <col min="12039" max="12039" width="14.8515625" style="0" customWidth="1"/>
    <col min="12289" max="12289" width="12.00390625" style="0" customWidth="1"/>
    <col min="12290" max="12290" width="13.140625" style="0" customWidth="1"/>
    <col min="12291" max="12291" width="14.00390625" style="0" customWidth="1"/>
    <col min="12292" max="12292" width="16.421875" style="0" customWidth="1"/>
    <col min="12293" max="12293" width="15.7109375" style="0" customWidth="1"/>
    <col min="12294" max="12294" width="13.7109375" style="0" customWidth="1"/>
    <col min="12295" max="12295" width="14.8515625" style="0" customWidth="1"/>
    <col min="12545" max="12545" width="12.00390625" style="0" customWidth="1"/>
    <col min="12546" max="12546" width="13.140625" style="0" customWidth="1"/>
    <col min="12547" max="12547" width="14.00390625" style="0" customWidth="1"/>
    <col min="12548" max="12548" width="16.421875" style="0" customWidth="1"/>
    <col min="12549" max="12549" width="15.7109375" style="0" customWidth="1"/>
    <col min="12550" max="12550" width="13.7109375" style="0" customWidth="1"/>
    <col min="12551" max="12551" width="14.8515625" style="0" customWidth="1"/>
    <col min="12801" max="12801" width="12.00390625" style="0" customWidth="1"/>
    <col min="12802" max="12802" width="13.140625" style="0" customWidth="1"/>
    <col min="12803" max="12803" width="14.00390625" style="0" customWidth="1"/>
    <col min="12804" max="12804" width="16.421875" style="0" customWidth="1"/>
    <col min="12805" max="12805" width="15.7109375" style="0" customWidth="1"/>
    <col min="12806" max="12806" width="13.7109375" style="0" customWidth="1"/>
    <col min="12807" max="12807" width="14.8515625" style="0" customWidth="1"/>
    <col min="13057" max="13057" width="12.00390625" style="0" customWidth="1"/>
    <col min="13058" max="13058" width="13.140625" style="0" customWidth="1"/>
    <col min="13059" max="13059" width="14.00390625" style="0" customWidth="1"/>
    <col min="13060" max="13060" width="16.421875" style="0" customWidth="1"/>
    <col min="13061" max="13061" width="15.7109375" style="0" customWidth="1"/>
    <col min="13062" max="13062" width="13.7109375" style="0" customWidth="1"/>
    <col min="13063" max="13063" width="14.8515625" style="0" customWidth="1"/>
    <col min="13313" max="13313" width="12.00390625" style="0" customWidth="1"/>
    <col min="13314" max="13314" width="13.140625" style="0" customWidth="1"/>
    <col min="13315" max="13315" width="14.00390625" style="0" customWidth="1"/>
    <col min="13316" max="13316" width="16.421875" style="0" customWidth="1"/>
    <col min="13317" max="13317" width="15.7109375" style="0" customWidth="1"/>
    <col min="13318" max="13318" width="13.7109375" style="0" customWidth="1"/>
    <col min="13319" max="13319" width="14.8515625" style="0" customWidth="1"/>
    <col min="13569" max="13569" width="12.00390625" style="0" customWidth="1"/>
    <col min="13570" max="13570" width="13.140625" style="0" customWidth="1"/>
    <col min="13571" max="13571" width="14.00390625" style="0" customWidth="1"/>
    <col min="13572" max="13572" width="16.421875" style="0" customWidth="1"/>
    <col min="13573" max="13573" width="15.7109375" style="0" customWidth="1"/>
    <col min="13574" max="13574" width="13.7109375" style="0" customWidth="1"/>
    <col min="13575" max="13575" width="14.8515625" style="0" customWidth="1"/>
    <col min="13825" max="13825" width="12.00390625" style="0" customWidth="1"/>
    <col min="13826" max="13826" width="13.140625" style="0" customWidth="1"/>
    <col min="13827" max="13827" width="14.00390625" style="0" customWidth="1"/>
    <col min="13828" max="13828" width="16.421875" style="0" customWidth="1"/>
    <col min="13829" max="13829" width="15.7109375" style="0" customWidth="1"/>
    <col min="13830" max="13830" width="13.7109375" style="0" customWidth="1"/>
    <col min="13831" max="13831" width="14.8515625" style="0" customWidth="1"/>
    <col min="14081" max="14081" width="12.00390625" style="0" customWidth="1"/>
    <col min="14082" max="14082" width="13.140625" style="0" customWidth="1"/>
    <col min="14083" max="14083" width="14.00390625" style="0" customWidth="1"/>
    <col min="14084" max="14084" width="16.421875" style="0" customWidth="1"/>
    <col min="14085" max="14085" width="15.7109375" style="0" customWidth="1"/>
    <col min="14086" max="14086" width="13.7109375" style="0" customWidth="1"/>
    <col min="14087" max="14087" width="14.8515625" style="0" customWidth="1"/>
    <col min="14337" max="14337" width="12.00390625" style="0" customWidth="1"/>
    <col min="14338" max="14338" width="13.140625" style="0" customWidth="1"/>
    <col min="14339" max="14339" width="14.00390625" style="0" customWidth="1"/>
    <col min="14340" max="14340" width="16.421875" style="0" customWidth="1"/>
    <col min="14341" max="14341" width="15.7109375" style="0" customWidth="1"/>
    <col min="14342" max="14342" width="13.7109375" style="0" customWidth="1"/>
    <col min="14343" max="14343" width="14.8515625" style="0" customWidth="1"/>
    <col min="14593" max="14593" width="12.00390625" style="0" customWidth="1"/>
    <col min="14594" max="14594" width="13.140625" style="0" customWidth="1"/>
    <col min="14595" max="14595" width="14.00390625" style="0" customWidth="1"/>
    <col min="14596" max="14596" width="16.421875" style="0" customWidth="1"/>
    <col min="14597" max="14597" width="15.7109375" style="0" customWidth="1"/>
    <col min="14598" max="14598" width="13.7109375" style="0" customWidth="1"/>
    <col min="14599" max="14599" width="14.8515625" style="0" customWidth="1"/>
    <col min="14849" max="14849" width="12.00390625" style="0" customWidth="1"/>
    <col min="14850" max="14850" width="13.140625" style="0" customWidth="1"/>
    <col min="14851" max="14851" width="14.00390625" style="0" customWidth="1"/>
    <col min="14852" max="14852" width="16.421875" style="0" customWidth="1"/>
    <col min="14853" max="14853" width="15.7109375" style="0" customWidth="1"/>
    <col min="14854" max="14854" width="13.7109375" style="0" customWidth="1"/>
    <col min="14855" max="14855" width="14.8515625" style="0" customWidth="1"/>
    <col min="15105" max="15105" width="12.00390625" style="0" customWidth="1"/>
    <col min="15106" max="15106" width="13.140625" style="0" customWidth="1"/>
    <col min="15107" max="15107" width="14.00390625" style="0" customWidth="1"/>
    <col min="15108" max="15108" width="16.421875" style="0" customWidth="1"/>
    <col min="15109" max="15109" width="15.7109375" style="0" customWidth="1"/>
    <col min="15110" max="15110" width="13.7109375" style="0" customWidth="1"/>
    <col min="15111" max="15111" width="14.8515625" style="0" customWidth="1"/>
    <col min="15361" max="15361" width="12.00390625" style="0" customWidth="1"/>
    <col min="15362" max="15362" width="13.140625" style="0" customWidth="1"/>
    <col min="15363" max="15363" width="14.00390625" style="0" customWidth="1"/>
    <col min="15364" max="15364" width="16.421875" style="0" customWidth="1"/>
    <col min="15365" max="15365" width="15.7109375" style="0" customWidth="1"/>
    <col min="15366" max="15366" width="13.7109375" style="0" customWidth="1"/>
    <col min="15367" max="15367" width="14.8515625" style="0" customWidth="1"/>
    <col min="15617" max="15617" width="12.00390625" style="0" customWidth="1"/>
    <col min="15618" max="15618" width="13.140625" style="0" customWidth="1"/>
    <col min="15619" max="15619" width="14.00390625" style="0" customWidth="1"/>
    <col min="15620" max="15620" width="16.421875" style="0" customWidth="1"/>
    <col min="15621" max="15621" width="15.7109375" style="0" customWidth="1"/>
    <col min="15622" max="15622" width="13.7109375" style="0" customWidth="1"/>
    <col min="15623" max="15623" width="14.8515625" style="0" customWidth="1"/>
    <col min="15873" max="15873" width="12.00390625" style="0" customWidth="1"/>
    <col min="15874" max="15874" width="13.140625" style="0" customWidth="1"/>
    <col min="15875" max="15875" width="14.00390625" style="0" customWidth="1"/>
    <col min="15876" max="15876" width="16.421875" style="0" customWidth="1"/>
    <col min="15877" max="15877" width="15.7109375" style="0" customWidth="1"/>
    <col min="15878" max="15878" width="13.7109375" style="0" customWidth="1"/>
    <col min="15879" max="15879" width="14.8515625" style="0" customWidth="1"/>
    <col min="16129" max="16129" width="12.00390625" style="0" customWidth="1"/>
    <col min="16130" max="16130" width="13.140625" style="0" customWidth="1"/>
    <col min="16131" max="16131" width="14.00390625" style="0" customWidth="1"/>
    <col min="16132" max="16132" width="16.421875" style="0" customWidth="1"/>
    <col min="16133" max="16133" width="15.7109375" style="0" customWidth="1"/>
    <col min="16134" max="16134" width="13.7109375" style="0" customWidth="1"/>
    <col min="16135" max="16135" width="14.8515625" style="0" customWidth="1"/>
  </cols>
  <sheetData>
    <row r="1" spans="1:7" ht="15">
      <c r="A1" s="6"/>
      <c r="B1" s="7" t="s">
        <v>63</v>
      </c>
      <c r="C1" s="9"/>
      <c r="D1" s="9"/>
      <c r="E1" s="9"/>
      <c r="F1" s="9"/>
      <c r="G1" s="10"/>
    </row>
    <row r="2" spans="1:7" ht="15">
      <c r="A2" s="11"/>
      <c r="B2" s="12" t="s">
        <v>64</v>
      </c>
      <c r="C2" s="12"/>
      <c r="D2" s="12"/>
      <c r="E2" s="12"/>
      <c r="F2" s="12"/>
      <c r="G2" s="14"/>
    </row>
    <row r="3" spans="1:7" ht="15.75" thickBot="1">
      <c r="A3" s="47" t="s">
        <v>65</v>
      </c>
      <c r="B3" s="16" t="s">
        <v>78</v>
      </c>
      <c r="C3" s="48"/>
      <c r="D3" s="48"/>
      <c r="E3" s="49"/>
      <c r="F3" s="49"/>
      <c r="G3" s="14"/>
    </row>
    <row r="4" spans="1:7" ht="15">
      <c r="A4" s="21" t="s">
        <v>89</v>
      </c>
      <c r="B4" s="50"/>
      <c r="C4" s="22" t="s">
        <v>90</v>
      </c>
      <c r="D4" s="51"/>
      <c r="E4" s="51"/>
      <c r="F4" s="22" t="s">
        <v>79</v>
      </c>
      <c r="G4" s="52"/>
    </row>
    <row r="5" spans="1:7" ht="15.75" thickBot="1">
      <c r="A5" s="23" t="s">
        <v>80</v>
      </c>
      <c r="B5" s="53"/>
      <c r="C5" s="24" t="s">
        <v>105</v>
      </c>
      <c r="D5" s="54"/>
      <c r="E5" s="55"/>
      <c r="F5" s="56" t="s">
        <v>104</v>
      </c>
      <c r="G5" s="57"/>
    </row>
    <row r="6" spans="1:7" ht="15.75" thickBot="1">
      <c r="A6" s="195" t="s">
        <v>81</v>
      </c>
      <c r="B6" s="196"/>
      <c r="C6" s="196"/>
      <c r="D6" s="196"/>
      <c r="E6" s="196"/>
      <c r="F6" s="196"/>
      <c r="G6" s="197"/>
    </row>
    <row r="7" spans="1:7" ht="15">
      <c r="A7" s="58" t="s">
        <v>82</v>
      </c>
      <c r="B7" s="59" t="s">
        <v>83</v>
      </c>
      <c r="C7" s="60" t="s">
        <v>84</v>
      </c>
      <c r="D7" s="198" t="s">
        <v>85</v>
      </c>
      <c r="E7" s="13"/>
      <c r="F7" s="13"/>
      <c r="G7" s="61"/>
    </row>
    <row r="8" spans="1:7" ht="15.75" thickBot="1">
      <c r="A8" s="62" t="s">
        <v>86</v>
      </c>
      <c r="B8" s="63" t="s">
        <v>5</v>
      </c>
      <c r="C8" s="63" t="s">
        <v>87</v>
      </c>
      <c r="D8" s="199"/>
      <c r="E8" s="13"/>
      <c r="F8" s="13"/>
      <c r="G8" s="61"/>
    </row>
    <row r="9" spans="1:7" ht="15">
      <c r="A9" s="179">
        <v>0.6</v>
      </c>
      <c r="B9" s="64">
        <v>7.2</v>
      </c>
      <c r="C9" s="65">
        <v>1</v>
      </c>
      <c r="D9" s="66"/>
      <c r="E9" s="13"/>
      <c r="F9" s="13"/>
      <c r="G9" s="61"/>
    </row>
    <row r="10" spans="1:7" ht="15">
      <c r="A10" s="180">
        <v>5.6</v>
      </c>
      <c r="B10" s="68">
        <v>5.8</v>
      </c>
      <c r="C10" s="69">
        <v>5</v>
      </c>
      <c r="D10" s="70"/>
      <c r="E10" s="13"/>
      <c r="F10" s="13"/>
      <c r="G10" s="61"/>
    </row>
    <row r="11" spans="1:7" ht="15">
      <c r="A11" s="180">
        <v>10.6</v>
      </c>
      <c r="B11" s="68">
        <v>7.4</v>
      </c>
      <c r="C11" s="69">
        <v>6</v>
      </c>
      <c r="D11" s="70"/>
      <c r="E11" s="13"/>
      <c r="F11" s="13"/>
      <c r="G11" s="61"/>
    </row>
    <row r="12" spans="1:7" ht="15">
      <c r="A12" s="180">
        <v>15.6</v>
      </c>
      <c r="B12" s="68">
        <v>7.6</v>
      </c>
      <c r="C12" s="69">
        <v>7</v>
      </c>
      <c r="D12" s="70"/>
      <c r="E12" s="13"/>
      <c r="F12" s="13"/>
      <c r="G12" s="61"/>
    </row>
    <row r="13" spans="1:7" ht="15">
      <c r="A13" s="67"/>
      <c r="B13" s="68"/>
      <c r="C13" s="69"/>
      <c r="D13" s="70"/>
      <c r="E13" s="13"/>
      <c r="F13" s="13"/>
      <c r="G13" s="61"/>
    </row>
    <row r="14" spans="1:7" ht="15">
      <c r="A14" s="67"/>
      <c r="B14" s="68"/>
      <c r="C14" s="69"/>
      <c r="D14" s="70"/>
      <c r="E14" s="13"/>
      <c r="F14" s="13"/>
      <c r="G14" s="61"/>
    </row>
    <row r="15" spans="1:7" ht="15">
      <c r="A15" s="67"/>
      <c r="B15" s="68"/>
      <c r="C15" s="69"/>
      <c r="D15" s="70"/>
      <c r="E15" s="13"/>
      <c r="F15" s="13"/>
      <c r="G15" s="61"/>
    </row>
    <row r="16" spans="1:7" ht="15">
      <c r="A16" s="67"/>
      <c r="B16" s="68"/>
      <c r="C16" s="69"/>
      <c r="D16" s="70"/>
      <c r="E16" s="13"/>
      <c r="F16" s="13"/>
      <c r="G16" s="61"/>
    </row>
    <row r="17" spans="1:7" ht="15">
      <c r="A17" s="67"/>
      <c r="B17" s="68"/>
      <c r="C17" s="69"/>
      <c r="D17" s="70"/>
      <c r="E17" s="13"/>
      <c r="F17" s="13"/>
      <c r="G17" s="61"/>
    </row>
    <row r="18" spans="1:7" ht="15">
      <c r="A18" s="71"/>
      <c r="B18" s="72"/>
      <c r="C18" s="73"/>
      <c r="D18" s="74"/>
      <c r="E18" s="13"/>
      <c r="F18" s="13"/>
      <c r="G18" s="61"/>
    </row>
    <row r="19" spans="1:7" ht="15">
      <c r="A19" s="67"/>
      <c r="B19" s="68"/>
      <c r="C19" s="69"/>
      <c r="D19" s="70"/>
      <c r="E19" s="13"/>
      <c r="F19" s="13"/>
      <c r="G19" s="61"/>
    </row>
    <row r="20" spans="1:7" ht="15">
      <c r="A20" s="67"/>
      <c r="B20" s="68"/>
      <c r="C20" s="69"/>
      <c r="D20" s="70"/>
      <c r="E20" s="13"/>
      <c r="F20" s="13"/>
      <c r="G20" s="61"/>
    </row>
    <row r="21" spans="1:7" ht="15">
      <c r="A21" s="75"/>
      <c r="B21" s="76"/>
      <c r="C21" s="77"/>
      <c r="D21" s="78"/>
      <c r="E21" s="13"/>
      <c r="F21" s="13"/>
      <c r="G21" s="61"/>
    </row>
    <row r="22" spans="1:7" ht="15">
      <c r="A22" s="79"/>
      <c r="B22" s="80"/>
      <c r="C22" s="81"/>
      <c r="D22" s="41"/>
      <c r="E22" s="13"/>
      <c r="F22" s="13"/>
      <c r="G22" s="61"/>
    </row>
    <row r="23" spans="1:7" ht="15">
      <c r="A23" s="82"/>
      <c r="B23" s="83"/>
      <c r="C23" s="84"/>
      <c r="D23" s="85"/>
      <c r="E23" s="13"/>
      <c r="F23" s="13"/>
      <c r="G23" s="61"/>
    </row>
    <row r="24" spans="1:7" ht="15">
      <c r="A24" s="86"/>
      <c r="B24" s="87"/>
      <c r="C24" s="87"/>
      <c r="D24" s="74"/>
      <c r="E24" s="13"/>
      <c r="F24" s="13"/>
      <c r="G24" s="61"/>
    </row>
    <row r="25" spans="1:7" ht="15">
      <c r="A25" s="40"/>
      <c r="B25" s="2"/>
      <c r="C25" s="2"/>
      <c r="D25" s="41"/>
      <c r="E25" s="13"/>
      <c r="F25" s="13"/>
      <c r="G25" s="61"/>
    </row>
    <row r="26" spans="1:7" ht="15">
      <c r="A26" s="40"/>
      <c r="B26" s="2"/>
      <c r="C26" s="2"/>
      <c r="D26" s="41"/>
      <c r="E26" s="13"/>
      <c r="F26" s="13"/>
      <c r="G26" s="61"/>
    </row>
    <row r="27" spans="1:7" ht="15">
      <c r="A27" s="86"/>
      <c r="B27" s="88"/>
      <c r="C27" s="88"/>
      <c r="D27" s="74"/>
      <c r="E27" s="13"/>
      <c r="F27" s="13"/>
      <c r="G27" s="61"/>
    </row>
    <row r="28" spans="1:7" ht="15.75" thickBot="1">
      <c r="A28" s="89" t="s">
        <v>88</v>
      </c>
      <c r="B28" s="90"/>
      <c r="C28" s="91"/>
      <c r="D28" s="92">
        <f>AVERAGE(B9:B27)</f>
        <v>7</v>
      </c>
      <c r="E28" s="17"/>
      <c r="F28" s="17"/>
      <c r="G28" s="93"/>
    </row>
    <row r="29" spans="1:7" ht="15">
      <c r="A29" s="94"/>
      <c r="B29" s="8"/>
      <c r="C29" s="8"/>
      <c r="D29" s="8"/>
      <c r="E29" s="8"/>
      <c r="F29" s="8"/>
      <c r="G29" s="52"/>
    </row>
    <row r="30" spans="1:7" ht="15">
      <c r="A30" s="86"/>
      <c r="B30" s="13"/>
      <c r="C30" s="13"/>
      <c r="D30" s="13"/>
      <c r="E30" s="13"/>
      <c r="F30" s="13"/>
      <c r="G30" s="61"/>
    </row>
    <row r="31" spans="1:7" ht="15">
      <c r="A31" s="86"/>
      <c r="B31" s="13"/>
      <c r="C31" s="13"/>
      <c r="D31" s="13"/>
      <c r="E31" s="13"/>
      <c r="F31" s="13"/>
      <c r="G31" s="61"/>
    </row>
    <row r="32" spans="1:7" ht="15">
      <c r="A32" s="86"/>
      <c r="B32" s="13"/>
      <c r="C32" s="13"/>
      <c r="D32" s="13"/>
      <c r="E32" s="13"/>
      <c r="F32" s="13"/>
      <c r="G32" s="61"/>
    </row>
    <row r="33" spans="1:7" ht="15">
      <c r="A33" s="86"/>
      <c r="B33" s="13"/>
      <c r="C33" s="13"/>
      <c r="D33" s="13"/>
      <c r="E33" s="13"/>
      <c r="F33" s="13"/>
      <c r="G33" s="61"/>
    </row>
    <row r="34" spans="1:7" ht="15">
      <c r="A34" s="86"/>
      <c r="B34" s="13"/>
      <c r="C34" s="13"/>
      <c r="D34" s="13"/>
      <c r="E34" s="13"/>
      <c r="F34" s="13"/>
      <c r="G34" s="61"/>
    </row>
    <row r="35" spans="1:7" ht="15">
      <c r="A35" s="86"/>
      <c r="B35" s="13"/>
      <c r="C35" s="13"/>
      <c r="D35" s="13"/>
      <c r="E35" s="13"/>
      <c r="F35" s="13"/>
      <c r="G35" s="61"/>
    </row>
    <row r="36" spans="1:7" ht="15">
      <c r="A36" s="86"/>
      <c r="B36" s="13"/>
      <c r="C36" s="13"/>
      <c r="D36" s="13"/>
      <c r="E36" s="13"/>
      <c r="F36" s="13"/>
      <c r="G36" s="61"/>
    </row>
    <row r="37" spans="1:7" ht="15">
      <c r="A37" s="86"/>
      <c r="B37" s="13"/>
      <c r="C37" s="13"/>
      <c r="D37" s="13"/>
      <c r="E37" s="13"/>
      <c r="F37" s="13"/>
      <c r="G37" s="61"/>
    </row>
    <row r="38" spans="1:7" ht="15">
      <c r="A38" s="86"/>
      <c r="B38" s="13"/>
      <c r="C38" s="13"/>
      <c r="D38" s="13"/>
      <c r="E38" s="13"/>
      <c r="F38" s="13"/>
      <c r="G38" s="61"/>
    </row>
    <row r="39" spans="1:7" ht="15">
      <c r="A39" s="86"/>
      <c r="B39" s="13"/>
      <c r="C39" s="13"/>
      <c r="D39" s="13"/>
      <c r="E39" s="13"/>
      <c r="F39" s="13"/>
      <c r="G39" s="61"/>
    </row>
    <row r="40" spans="1:7" ht="15">
      <c r="A40" s="86"/>
      <c r="B40" s="13"/>
      <c r="C40" s="13"/>
      <c r="D40" s="13"/>
      <c r="E40" s="13"/>
      <c r="F40" s="13"/>
      <c r="G40" s="61"/>
    </row>
    <row r="41" spans="1:7" ht="15">
      <c r="A41" s="86"/>
      <c r="B41" s="13"/>
      <c r="C41" s="13"/>
      <c r="D41" s="13"/>
      <c r="E41" s="13"/>
      <c r="F41" s="13"/>
      <c r="G41" s="61"/>
    </row>
    <row r="42" spans="1:7" ht="15">
      <c r="A42" s="86"/>
      <c r="B42" s="13"/>
      <c r="C42" s="13"/>
      <c r="D42" s="13"/>
      <c r="E42" s="13"/>
      <c r="F42" s="13"/>
      <c r="G42" s="61"/>
    </row>
    <row r="43" spans="1:7" ht="15">
      <c r="A43" s="86"/>
      <c r="B43" s="13"/>
      <c r="C43" s="13"/>
      <c r="D43" s="13"/>
      <c r="E43" s="13"/>
      <c r="F43" s="13"/>
      <c r="G43" s="61"/>
    </row>
    <row r="44" spans="1:7" ht="15">
      <c r="A44" s="86"/>
      <c r="B44" s="13"/>
      <c r="C44" s="13"/>
      <c r="D44" s="13"/>
      <c r="E44" s="13"/>
      <c r="F44" s="13"/>
      <c r="G44" s="61"/>
    </row>
    <row r="45" spans="1:7" ht="15">
      <c r="A45" s="86"/>
      <c r="B45" s="13"/>
      <c r="C45" s="13"/>
      <c r="D45" s="13"/>
      <c r="E45" s="13"/>
      <c r="F45" s="13"/>
      <c r="G45" s="61"/>
    </row>
    <row r="46" spans="1:7" ht="15">
      <c r="A46" s="86"/>
      <c r="B46" s="13"/>
      <c r="C46" s="13"/>
      <c r="D46" s="13"/>
      <c r="E46" s="13"/>
      <c r="F46" s="13"/>
      <c r="G46" s="61"/>
    </row>
    <row r="47" spans="1:7" ht="15">
      <c r="A47" s="86"/>
      <c r="B47" s="13"/>
      <c r="C47" s="13"/>
      <c r="D47" s="13"/>
      <c r="E47" s="13"/>
      <c r="F47" s="13"/>
      <c r="G47" s="61"/>
    </row>
    <row r="48" spans="1:7" ht="15">
      <c r="A48" s="86"/>
      <c r="B48" s="13"/>
      <c r="C48" s="13"/>
      <c r="D48" s="13"/>
      <c r="E48" s="13"/>
      <c r="F48" s="13"/>
      <c r="G48" s="61"/>
    </row>
    <row r="49" spans="1:7" ht="15">
      <c r="A49" s="86"/>
      <c r="B49" s="13"/>
      <c r="C49" s="13"/>
      <c r="D49" s="13"/>
      <c r="E49" s="13"/>
      <c r="F49" s="13"/>
      <c r="G49" s="61"/>
    </row>
    <row r="50" spans="1:7" ht="15">
      <c r="A50" s="86"/>
      <c r="B50" s="13"/>
      <c r="C50" s="13"/>
      <c r="D50" s="13"/>
      <c r="E50" s="13"/>
      <c r="F50" s="13"/>
      <c r="G50" s="61"/>
    </row>
    <row r="51" spans="1:7" ht="15">
      <c r="A51" s="86"/>
      <c r="B51" s="13"/>
      <c r="C51" s="13"/>
      <c r="D51" s="13"/>
      <c r="E51" s="13"/>
      <c r="F51" s="13"/>
      <c r="G51" s="61"/>
    </row>
    <row r="52" spans="1:7" ht="15">
      <c r="A52" s="86"/>
      <c r="B52" s="13"/>
      <c r="C52" s="13"/>
      <c r="D52" s="13"/>
      <c r="E52" s="13"/>
      <c r="F52" s="13"/>
      <c r="G52" s="61"/>
    </row>
    <row r="53" spans="1:7" ht="15">
      <c r="A53" s="86"/>
      <c r="B53" s="13"/>
      <c r="C53" s="13"/>
      <c r="D53" s="13"/>
      <c r="E53" s="13"/>
      <c r="F53" s="13"/>
      <c r="G53" s="61"/>
    </row>
    <row r="54" spans="1:7" ht="15.75" thickBot="1">
      <c r="A54" s="95"/>
      <c r="B54" s="17"/>
      <c r="C54" s="17"/>
      <c r="D54" s="17"/>
      <c r="E54" s="17"/>
      <c r="F54" s="17"/>
      <c r="G54" s="93"/>
    </row>
  </sheetData>
  <mergeCells count="2">
    <mergeCell ref="A6:G6"/>
    <mergeCell ref="D7:D8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view="pageBreakPreview" zoomScale="90" zoomScaleSheetLayoutView="90" zoomScalePageLayoutView="40" workbookViewId="0" topLeftCell="A1">
      <selection activeCell="J31" sqref="J31"/>
    </sheetView>
  </sheetViews>
  <sheetFormatPr defaultColWidth="9.140625" defaultRowHeight="15"/>
  <cols>
    <col min="1" max="1" width="7.28125" style="118" customWidth="1"/>
    <col min="2" max="2" width="22.421875" style="118" customWidth="1"/>
    <col min="3" max="3" width="26.421875" style="118" customWidth="1"/>
    <col min="4" max="4" width="20.7109375" style="118" customWidth="1"/>
    <col min="5" max="5" width="13.7109375" style="118" customWidth="1"/>
    <col min="6" max="7" width="12.7109375" style="118" customWidth="1"/>
    <col min="8" max="8" width="13.00390625" style="118" customWidth="1"/>
    <col min="9" max="9" width="12.7109375" style="118" customWidth="1"/>
    <col min="10" max="16384" width="9.140625" style="118" customWidth="1"/>
  </cols>
  <sheetData>
    <row r="1" spans="1:2" ht="15">
      <c r="A1" s="147" t="s">
        <v>0</v>
      </c>
      <c r="B1" s="146" t="s">
        <v>1</v>
      </c>
    </row>
    <row r="2" spans="1:4" ht="15">
      <c r="A2" s="147" t="s">
        <v>2</v>
      </c>
      <c r="B2" s="244" t="s">
        <v>20</v>
      </c>
      <c r="C2" s="244"/>
      <c r="D2" s="244"/>
    </row>
    <row r="3" ht="15.75" thickBot="1"/>
    <row r="4" spans="2:4" ht="15">
      <c r="B4" s="245" t="s">
        <v>37</v>
      </c>
      <c r="C4" s="246" t="s">
        <v>3</v>
      </c>
      <c r="D4" s="247" t="s">
        <v>4</v>
      </c>
    </row>
    <row r="5" spans="2:4" ht="15">
      <c r="B5" s="192" t="s">
        <v>21</v>
      </c>
      <c r="C5" s="123">
        <v>4</v>
      </c>
      <c r="D5" s="124" t="s">
        <v>5</v>
      </c>
    </row>
    <row r="6" spans="2:4" ht="15">
      <c r="B6" s="192" t="s">
        <v>8</v>
      </c>
      <c r="C6" s="123">
        <v>8</v>
      </c>
      <c r="D6" s="124" t="s">
        <v>5</v>
      </c>
    </row>
    <row r="7" spans="2:4" ht="15">
      <c r="B7" s="192" t="s">
        <v>22</v>
      </c>
      <c r="C7" s="123">
        <v>2</v>
      </c>
      <c r="D7" s="124" t="s">
        <v>6</v>
      </c>
    </row>
    <row r="8" spans="2:4" ht="15.75" thickBot="1">
      <c r="B8" s="193" t="s">
        <v>23</v>
      </c>
      <c r="C8" s="126">
        <f>C5*C6*C7</f>
        <v>64</v>
      </c>
      <c r="D8" s="127" t="s">
        <v>7</v>
      </c>
    </row>
    <row r="10" spans="1:7" ht="15">
      <c r="A10" s="147" t="s">
        <v>9</v>
      </c>
      <c r="B10" s="244" t="s">
        <v>10</v>
      </c>
      <c r="C10" s="244"/>
      <c r="D10" s="244"/>
      <c r="E10" s="244"/>
      <c r="F10" s="244"/>
      <c r="G10" s="244"/>
    </row>
    <row r="12" spans="1:5" ht="30" customHeight="1">
      <c r="A12" s="147" t="s">
        <v>11</v>
      </c>
      <c r="B12" s="248" t="s">
        <v>12</v>
      </c>
      <c r="C12" s="248"/>
      <c r="D12" s="248"/>
      <c r="E12" s="248"/>
    </row>
    <row r="13" spans="1:2" ht="15">
      <c r="A13" s="147" t="s">
        <v>13</v>
      </c>
      <c r="B13" s="146" t="s">
        <v>14</v>
      </c>
    </row>
    <row r="15" spans="1:5" ht="15">
      <c r="A15" s="147" t="s">
        <v>15</v>
      </c>
      <c r="B15" s="244" t="s">
        <v>59</v>
      </c>
      <c r="C15" s="244"/>
      <c r="D15" s="244"/>
      <c r="E15" s="244"/>
    </row>
    <row r="16" ht="15.75" thickBot="1"/>
    <row r="17" spans="2:5" ht="15">
      <c r="B17" s="249" t="s">
        <v>37</v>
      </c>
      <c r="C17" s="250"/>
      <c r="D17" s="246" t="s">
        <v>3</v>
      </c>
      <c r="E17" s="128" t="s">
        <v>18</v>
      </c>
    </row>
    <row r="18" spans="2:5" ht="15">
      <c r="B18" s="210" t="s">
        <v>26</v>
      </c>
      <c r="C18" s="211"/>
      <c r="D18" s="123">
        <v>3</v>
      </c>
      <c r="E18" s="124" t="s">
        <v>5</v>
      </c>
    </row>
    <row r="19" spans="2:5" ht="15">
      <c r="B19" s="210" t="s">
        <v>27</v>
      </c>
      <c r="C19" s="211"/>
      <c r="D19" s="123">
        <v>22700</v>
      </c>
      <c r="E19" s="124" t="s">
        <v>5</v>
      </c>
    </row>
    <row r="20" spans="2:5" ht="15">
      <c r="B20" s="210" t="s">
        <v>19</v>
      </c>
      <c r="C20" s="211"/>
      <c r="D20" s="123">
        <v>2</v>
      </c>
      <c r="E20" s="124" t="s">
        <v>6</v>
      </c>
    </row>
    <row r="21" spans="2:5" ht="15.75" thickBot="1">
      <c r="B21" s="217" t="s">
        <v>28</v>
      </c>
      <c r="C21" s="218"/>
      <c r="D21" s="126">
        <f>D18*D19*D20</f>
        <v>136200</v>
      </c>
      <c r="E21" s="127" t="s">
        <v>7</v>
      </c>
    </row>
    <row r="23" spans="1:2" ht="15">
      <c r="A23" s="147" t="s">
        <v>24</v>
      </c>
      <c r="B23" s="146" t="s">
        <v>25</v>
      </c>
    </row>
    <row r="24" ht="15.75" thickBot="1"/>
    <row r="25" spans="2:5" ht="15">
      <c r="B25" s="249" t="s">
        <v>37</v>
      </c>
      <c r="C25" s="250"/>
      <c r="D25" s="246" t="s">
        <v>3</v>
      </c>
      <c r="E25" s="128" t="s">
        <v>18</v>
      </c>
    </row>
    <row r="26" spans="2:5" ht="15">
      <c r="B26" s="210" t="s">
        <v>16</v>
      </c>
      <c r="C26" s="211"/>
      <c r="D26" s="123">
        <v>1</v>
      </c>
      <c r="E26" s="124" t="s">
        <v>5</v>
      </c>
    </row>
    <row r="27" spans="2:5" ht="15">
      <c r="B27" s="210" t="s">
        <v>17</v>
      </c>
      <c r="C27" s="211"/>
      <c r="D27" s="123">
        <v>22700</v>
      </c>
      <c r="E27" s="124" t="s">
        <v>5</v>
      </c>
    </row>
    <row r="28" spans="2:5" ht="15">
      <c r="B28" s="210" t="s">
        <v>19</v>
      </c>
      <c r="C28" s="211"/>
      <c r="D28" s="123">
        <v>2</v>
      </c>
      <c r="E28" s="124" t="s">
        <v>6</v>
      </c>
    </row>
    <row r="29" spans="2:5" ht="15.75" thickBot="1">
      <c r="B29" s="217" t="s">
        <v>29</v>
      </c>
      <c r="C29" s="218"/>
      <c r="D29" s="126">
        <f>D26*D27*D28</f>
        <v>45400</v>
      </c>
      <c r="E29" s="148" t="s">
        <v>5</v>
      </c>
    </row>
    <row r="30" spans="2:5" ht="15">
      <c r="B30" s="251"/>
      <c r="C30" s="251"/>
      <c r="D30" s="185"/>
      <c r="E30" s="139"/>
    </row>
    <row r="32" spans="1:5" ht="15">
      <c r="A32" s="147" t="s">
        <v>176</v>
      </c>
      <c r="B32" s="244" t="s">
        <v>177</v>
      </c>
      <c r="C32" s="244"/>
      <c r="D32" s="244"/>
      <c r="E32" s="244"/>
    </row>
    <row r="34" spans="1:5" ht="15">
      <c r="A34" s="118" t="s">
        <v>178</v>
      </c>
      <c r="B34" s="244" t="s">
        <v>179</v>
      </c>
      <c r="C34" s="244"/>
      <c r="D34" s="244"/>
      <c r="E34" s="244"/>
    </row>
    <row r="35" ht="15.75" thickBot="1"/>
    <row r="36" spans="2:5" ht="15">
      <c r="B36" s="252" t="s">
        <v>37</v>
      </c>
      <c r="C36" s="253"/>
      <c r="D36" s="246" t="s">
        <v>3</v>
      </c>
      <c r="E36" s="247" t="s">
        <v>18</v>
      </c>
    </row>
    <row r="37" spans="2:5" ht="15">
      <c r="B37" s="204" t="s">
        <v>26</v>
      </c>
      <c r="C37" s="205"/>
      <c r="D37" s="123">
        <v>2</v>
      </c>
      <c r="E37" s="124" t="s">
        <v>5</v>
      </c>
    </row>
    <row r="38" spans="2:5" ht="15">
      <c r="B38" s="204" t="s">
        <v>180</v>
      </c>
      <c r="C38" s="205"/>
      <c r="D38" s="123">
        <v>1.5</v>
      </c>
      <c r="E38" s="124" t="s">
        <v>5</v>
      </c>
    </row>
    <row r="39" spans="2:5" ht="15">
      <c r="B39" s="204" t="s">
        <v>181</v>
      </c>
      <c r="C39" s="205"/>
      <c r="D39" s="123">
        <v>300</v>
      </c>
      <c r="E39" s="124" t="s">
        <v>5</v>
      </c>
    </row>
    <row r="40" spans="2:5" ht="15.75" thickBot="1">
      <c r="B40" s="202" t="s">
        <v>31</v>
      </c>
      <c r="C40" s="203"/>
      <c r="D40" s="126">
        <f>D37*D38*D39</f>
        <v>900</v>
      </c>
      <c r="E40" s="127" t="s">
        <v>30</v>
      </c>
    </row>
    <row r="42" spans="1:5" ht="15">
      <c r="A42" s="147" t="s">
        <v>182</v>
      </c>
      <c r="B42" s="244" t="s">
        <v>32</v>
      </c>
      <c r="C42" s="244"/>
      <c r="D42" s="244"/>
      <c r="E42" s="244"/>
    </row>
    <row r="43" ht="15.75" thickBot="1"/>
    <row r="44" spans="2:5" ht="15">
      <c r="B44" s="252" t="s">
        <v>37</v>
      </c>
      <c r="C44" s="253"/>
      <c r="D44" s="246" t="s">
        <v>3</v>
      </c>
      <c r="E44" s="247" t="s">
        <v>18</v>
      </c>
    </row>
    <row r="45" spans="2:5" ht="15">
      <c r="B45" s="192" t="s">
        <v>33</v>
      </c>
      <c r="C45" s="129">
        <v>0.3</v>
      </c>
      <c r="D45" s="123">
        <f>C45*D40</f>
        <v>270</v>
      </c>
      <c r="E45" s="124" t="s">
        <v>30</v>
      </c>
    </row>
    <row r="46" spans="2:5" ht="15">
      <c r="B46" s="204" t="s">
        <v>34</v>
      </c>
      <c r="C46" s="205"/>
      <c r="D46" s="123">
        <v>1.8</v>
      </c>
      <c r="E46" s="124" t="s">
        <v>35</v>
      </c>
    </row>
    <row r="47" spans="2:5" ht="15">
      <c r="B47" s="204" t="s">
        <v>183</v>
      </c>
      <c r="C47" s="205"/>
      <c r="D47" s="123">
        <v>35</v>
      </c>
      <c r="E47" s="124" t="s">
        <v>184</v>
      </c>
    </row>
    <row r="48" spans="2:5" ht="15.75" thickBot="1">
      <c r="B48" s="202" t="s">
        <v>31</v>
      </c>
      <c r="C48" s="203"/>
      <c r="D48" s="126">
        <f>D47*D46*(D45+D40)</f>
        <v>73710</v>
      </c>
      <c r="E48" s="124" t="s">
        <v>35</v>
      </c>
    </row>
    <row r="49" spans="2:5" ht="15">
      <c r="B49" s="251"/>
      <c r="C49" s="251"/>
      <c r="D49" s="185"/>
      <c r="E49" s="139"/>
    </row>
    <row r="51" spans="1:2" ht="15">
      <c r="A51" s="147" t="s">
        <v>38</v>
      </c>
      <c r="B51" s="146" t="s">
        <v>39</v>
      </c>
    </row>
    <row r="53" spans="1:2" s="146" customFormat="1" ht="15">
      <c r="A53" s="147" t="s">
        <v>40</v>
      </c>
      <c r="B53" s="146" t="s">
        <v>137</v>
      </c>
    </row>
    <row r="54" ht="15.75" thickBot="1"/>
    <row r="55" spans="2:5" ht="15">
      <c r="B55" s="252" t="s">
        <v>37</v>
      </c>
      <c r="C55" s="253"/>
      <c r="D55" s="246" t="s">
        <v>3</v>
      </c>
      <c r="E55" s="247" t="s">
        <v>18</v>
      </c>
    </row>
    <row r="56" spans="2:5" ht="15">
      <c r="B56" s="207" t="s">
        <v>26</v>
      </c>
      <c r="C56" s="205"/>
      <c r="D56" s="123">
        <v>9</v>
      </c>
      <c r="E56" s="124" t="s">
        <v>5</v>
      </c>
    </row>
    <row r="57" spans="2:5" ht="15">
      <c r="B57" s="207" t="s">
        <v>27</v>
      </c>
      <c r="C57" s="205"/>
      <c r="D57" s="123">
        <v>22700</v>
      </c>
      <c r="E57" s="124" t="s">
        <v>5</v>
      </c>
    </row>
    <row r="58" spans="2:5" ht="15.75" thickBot="1">
      <c r="B58" s="206" t="s">
        <v>43</v>
      </c>
      <c r="C58" s="203"/>
      <c r="D58" s="126">
        <f>D56*D57</f>
        <v>204300</v>
      </c>
      <c r="E58" s="148" t="s">
        <v>7</v>
      </c>
    </row>
    <row r="61" spans="1:7" ht="30" customHeight="1">
      <c r="A61" s="147" t="s">
        <v>53</v>
      </c>
      <c r="B61" s="248" t="s">
        <v>41</v>
      </c>
      <c r="C61" s="248"/>
      <c r="D61" s="248"/>
      <c r="E61" s="248"/>
      <c r="F61" s="254"/>
      <c r="G61" s="254"/>
    </row>
    <row r="63" ht="15"/>
    <row r="64" ht="15"/>
    <row r="65" ht="15"/>
    <row r="66" ht="15"/>
    <row r="67" ht="15"/>
    <row r="68" ht="15.75" thickBot="1"/>
    <row r="69" spans="2:8" ht="15.75" thickBot="1">
      <c r="B69" s="214" t="s">
        <v>185</v>
      </c>
      <c r="C69" s="219"/>
      <c r="D69" s="219"/>
      <c r="E69" s="220"/>
      <c r="H69" s="258"/>
    </row>
    <row r="70" ht="15.75" thickBot="1"/>
    <row r="71" spans="2:8" ht="15">
      <c r="B71" s="252" t="s">
        <v>37</v>
      </c>
      <c r="C71" s="253"/>
      <c r="D71" s="246" t="s">
        <v>3</v>
      </c>
      <c r="E71" s="247" t="s">
        <v>18</v>
      </c>
      <c r="H71" s="258"/>
    </row>
    <row r="72" spans="2:8" ht="15">
      <c r="B72" s="207" t="s">
        <v>42</v>
      </c>
      <c r="C72" s="205"/>
      <c r="D72" s="123">
        <v>0.4</v>
      </c>
      <c r="E72" s="124" t="s">
        <v>5</v>
      </c>
      <c r="H72" s="139"/>
    </row>
    <row r="73" spans="2:8" ht="15">
      <c r="B73" s="207" t="s">
        <v>26</v>
      </c>
      <c r="C73" s="205"/>
      <c r="D73" s="123">
        <v>7</v>
      </c>
      <c r="E73" s="124" t="s">
        <v>5</v>
      </c>
      <c r="H73" s="139"/>
    </row>
    <row r="74" spans="2:8" ht="15">
      <c r="B74" s="207" t="s">
        <v>27</v>
      </c>
      <c r="C74" s="205"/>
      <c r="D74" s="123">
        <v>900</v>
      </c>
      <c r="E74" s="124" t="s">
        <v>5</v>
      </c>
      <c r="H74" s="139"/>
    </row>
    <row r="75" spans="2:8" ht="15.75" thickBot="1">
      <c r="B75" s="206" t="s">
        <v>43</v>
      </c>
      <c r="C75" s="203"/>
      <c r="D75" s="126">
        <f>D72*D73*D74</f>
        <v>2520.0000000000005</v>
      </c>
      <c r="E75" s="127" t="s">
        <v>30</v>
      </c>
      <c r="H75" s="139"/>
    </row>
    <row r="76" ht="15.75" thickBot="1"/>
    <row r="77" spans="2:8" ht="15">
      <c r="B77" s="252" t="s">
        <v>37</v>
      </c>
      <c r="C77" s="253"/>
      <c r="D77" s="246" t="s">
        <v>3</v>
      </c>
      <c r="E77" s="247" t="s">
        <v>18</v>
      </c>
      <c r="H77" s="258"/>
    </row>
    <row r="78" spans="2:8" ht="15">
      <c r="B78" s="207" t="s">
        <v>45</v>
      </c>
      <c r="C78" s="205"/>
      <c r="D78" s="123">
        <v>0.4</v>
      </c>
      <c r="E78" s="124" t="s">
        <v>5</v>
      </c>
      <c r="H78" s="139"/>
    </row>
    <row r="79" spans="2:8" ht="15">
      <c r="B79" s="204" t="s">
        <v>46</v>
      </c>
      <c r="C79" s="205"/>
      <c r="D79" s="123">
        <v>1.04</v>
      </c>
      <c r="E79" s="124" t="s">
        <v>5</v>
      </c>
      <c r="H79" s="139"/>
    </row>
    <row r="80" spans="2:8" ht="15">
      <c r="B80" s="204" t="s">
        <v>47</v>
      </c>
      <c r="C80" s="205"/>
      <c r="D80" s="123">
        <v>900</v>
      </c>
      <c r="E80" s="124" t="s">
        <v>5</v>
      </c>
      <c r="H80" s="139"/>
    </row>
    <row r="81" spans="2:8" ht="15.75" thickBot="1">
      <c r="B81" s="202" t="s">
        <v>49</v>
      </c>
      <c r="C81" s="203"/>
      <c r="D81" s="126">
        <f>(((D78*D79)/2)*D80)*2</f>
        <v>374.40000000000003</v>
      </c>
      <c r="E81" s="127" t="s">
        <v>30</v>
      </c>
      <c r="H81" s="139"/>
    </row>
    <row r="82" ht="15.75" thickBot="1"/>
    <row r="83" spans="2:8" ht="15">
      <c r="B83" s="252" t="s">
        <v>48</v>
      </c>
      <c r="C83" s="253"/>
      <c r="D83" s="246" t="s">
        <v>51</v>
      </c>
      <c r="E83" s="255" t="s">
        <v>52</v>
      </c>
      <c r="H83" s="259"/>
    </row>
    <row r="84" spans="2:8" ht="15">
      <c r="B84" s="131" t="str">
        <f>B75</f>
        <v>VOLUME DA SUB-LEITO ( Vsl)</v>
      </c>
      <c r="C84" s="132"/>
      <c r="D84" s="123">
        <f>D75</f>
        <v>2520.0000000000005</v>
      </c>
      <c r="E84" s="133" t="s">
        <v>30</v>
      </c>
      <c r="H84" s="141"/>
    </row>
    <row r="85" spans="2:8" ht="15">
      <c r="B85" s="131" t="str">
        <f>B81</f>
        <v>VOLUME DA SAIA DO SUB-LEITO ( Vsaia;sl)</v>
      </c>
      <c r="C85" s="132"/>
      <c r="D85" s="123">
        <f>D81</f>
        <v>374.40000000000003</v>
      </c>
      <c r="E85" s="133" t="s">
        <v>30</v>
      </c>
      <c r="H85" s="141"/>
    </row>
    <row r="86" spans="2:8" ht="15.75" thickBot="1">
      <c r="B86" s="134" t="s">
        <v>50</v>
      </c>
      <c r="C86" s="135"/>
      <c r="D86" s="126">
        <f>D84+D85</f>
        <v>2894.4000000000005</v>
      </c>
      <c r="E86" s="136" t="s">
        <v>30</v>
      </c>
      <c r="H86" s="141"/>
    </row>
    <row r="89" ht="15"/>
    <row r="94" ht="15.75" thickBot="1"/>
    <row r="95" spans="2:8" ht="15.75" thickBot="1">
      <c r="B95" s="214" t="s">
        <v>186</v>
      </c>
      <c r="C95" s="219"/>
      <c r="D95" s="219"/>
      <c r="E95" s="220"/>
      <c r="H95" s="258"/>
    </row>
    <row r="96" ht="15.75" thickBot="1"/>
    <row r="97" spans="2:8" ht="15">
      <c r="B97" s="252" t="s">
        <v>37</v>
      </c>
      <c r="C97" s="253"/>
      <c r="D97" s="246" t="s">
        <v>3</v>
      </c>
      <c r="E97" s="247" t="s">
        <v>18</v>
      </c>
      <c r="H97" s="258"/>
    </row>
    <row r="98" spans="2:8" ht="15">
      <c r="B98" s="204" t="s">
        <v>42</v>
      </c>
      <c r="C98" s="205"/>
      <c r="D98" s="123">
        <v>0.4</v>
      </c>
      <c r="E98" s="124" t="s">
        <v>5</v>
      </c>
      <c r="H98" s="139"/>
    </row>
    <row r="99" spans="2:8" ht="15">
      <c r="B99" s="204" t="s">
        <v>26</v>
      </c>
      <c r="C99" s="205"/>
      <c r="D99" s="123">
        <v>7</v>
      </c>
      <c r="E99" s="124" t="s">
        <v>5</v>
      </c>
      <c r="H99" s="139"/>
    </row>
    <row r="100" spans="2:8" ht="15">
      <c r="B100" s="204" t="s">
        <v>27</v>
      </c>
      <c r="C100" s="205"/>
      <c r="D100" s="123">
        <v>1600</v>
      </c>
      <c r="E100" s="124" t="s">
        <v>5</v>
      </c>
      <c r="H100" s="139"/>
    </row>
    <row r="101" spans="2:8" ht="15.75" thickBot="1">
      <c r="B101" s="202" t="s">
        <v>43</v>
      </c>
      <c r="C101" s="203"/>
      <c r="D101" s="126">
        <v>0</v>
      </c>
      <c r="E101" s="127" t="s">
        <v>30</v>
      </c>
      <c r="H101" s="139"/>
    </row>
    <row r="102" ht="15.75" thickBot="1"/>
    <row r="103" spans="2:8" ht="15">
      <c r="B103" s="252" t="s">
        <v>37</v>
      </c>
      <c r="C103" s="253"/>
      <c r="D103" s="246" t="s">
        <v>3</v>
      </c>
      <c r="E103" s="247" t="s">
        <v>18</v>
      </c>
      <c r="H103" s="258"/>
    </row>
    <row r="104" spans="2:8" ht="15">
      <c r="B104" s="204" t="s">
        <v>45</v>
      </c>
      <c r="C104" s="205"/>
      <c r="D104" s="123">
        <v>0.4</v>
      </c>
      <c r="E104" s="124" t="s">
        <v>5</v>
      </c>
      <c r="H104" s="139"/>
    </row>
    <row r="105" spans="2:8" ht="15">
      <c r="B105" s="204" t="s">
        <v>46</v>
      </c>
      <c r="C105" s="205"/>
      <c r="D105" s="123">
        <v>1.04</v>
      </c>
      <c r="E105" s="124" t="s">
        <v>5</v>
      </c>
      <c r="H105" s="139"/>
    </row>
    <row r="106" spans="2:8" ht="15">
      <c r="B106" s="204" t="s">
        <v>47</v>
      </c>
      <c r="C106" s="205"/>
      <c r="D106" s="123">
        <v>1600</v>
      </c>
      <c r="E106" s="124" t="s">
        <v>5</v>
      </c>
      <c r="H106" s="139"/>
    </row>
    <row r="107" spans="2:8" ht="15.75" thickBot="1">
      <c r="B107" s="202" t="s">
        <v>49</v>
      </c>
      <c r="C107" s="203"/>
      <c r="D107" s="126">
        <v>0</v>
      </c>
      <c r="E107" s="127" t="s">
        <v>30</v>
      </c>
      <c r="H107" s="139"/>
    </row>
    <row r="108" ht="15.75" thickBot="1"/>
    <row r="109" spans="2:8" ht="15">
      <c r="B109" s="252" t="s">
        <v>48</v>
      </c>
      <c r="C109" s="253"/>
      <c r="D109" s="246" t="s">
        <v>51</v>
      </c>
      <c r="E109" s="255" t="s">
        <v>52</v>
      </c>
      <c r="H109" s="259"/>
    </row>
    <row r="110" spans="2:8" ht="15">
      <c r="B110" s="131" t="str">
        <f>B101</f>
        <v>VOLUME DA SUB-LEITO ( Vsl)</v>
      </c>
      <c r="C110" s="132"/>
      <c r="D110" s="123">
        <f>D101</f>
        <v>0</v>
      </c>
      <c r="E110" s="133" t="s">
        <v>30</v>
      </c>
      <c r="H110" s="141"/>
    </row>
    <row r="111" spans="2:8" ht="15">
      <c r="B111" s="131" t="str">
        <f>B107</f>
        <v>VOLUME DA SAIA DO SUB-LEITO ( Vsaia;sl)</v>
      </c>
      <c r="C111" s="132"/>
      <c r="D111" s="123">
        <v>0</v>
      </c>
      <c r="E111" s="133" t="s">
        <v>30</v>
      </c>
      <c r="H111" s="141"/>
    </row>
    <row r="112" spans="2:8" ht="15.75" thickBot="1">
      <c r="B112" s="134" t="s">
        <v>50</v>
      </c>
      <c r="C112" s="135"/>
      <c r="D112" s="126">
        <f>D110+D111</f>
        <v>0</v>
      </c>
      <c r="E112" s="136" t="s">
        <v>30</v>
      </c>
      <c r="H112" s="141"/>
    </row>
    <row r="115" ht="15"/>
    <row r="120" ht="15.75" thickBot="1"/>
    <row r="121" spans="2:8" ht="15.75" thickBot="1">
      <c r="B121" s="214" t="s">
        <v>187</v>
      </c>
      <c r="C121" s="219"/>
      <c r="D121" s="219"/>
      <c r="E121" s="220"/>
      <c r="H121" s="258"/>
    </row>
    <row r="122" ht="15.75" thickBot="1"/>
    <row r="123" spans="2:8" ht="15">
      <c r="B123" s="249" t="s">
        <v>37</v>
      </c>
      <c r="C123" s="250"/>
      <c r="D123" s="246" t="s">
        <v>3</v>
      </c>
      <c r="E123" s="247" t="s">
        <v>18</v>
      </c>
      <c r="H123" s="258"/>
    </row>
    <row r="124" spans="2:8" ht="15">
      <c r="B124" s="210" t="s">
        <v>42</v>
      </c>
      <c r="C124" s="211"/>
      <c r="D124" s="123">
        <v>0.4</v>
      </c>
      <c r="E124" s="124" t="s">
        <v>5</v>
      </c>
      <c r="H124" s="139"/>
    </row>
    <row r="125" spans="2:8" ht="15">
      <c r="B125" s="210" t="s">
        <v>26</v>
      </c>
      <c r="C125" s="211"/>
      <c r="D125" s="123">
        <v>7</v>
      </c>
      <c r="E125" s="124" t="s">
        <v>5</v>
      </c>
      <c r="H125" s="139"/>
    </row>
    <row r="126" spans="2:8" ht="15">
      <c r="B126" s="210" t="s">
        <v>27</v>
      </c>
      <c r="C126" s="211"/>
      <c r="D126" s="123">
        <v>1100</v>
      </c>
      <c r="E126" s="124" t="s">
        <v>5</v>
      </c>
      <c r="H126" s="139"/>
    </row>
    <row r="127" spans="2:8" ht="15.75" thickBot="1">
      <c r="B127" s="217" t="s">
        <v>43</v>
      </c>
      <c r="C127" s="218"/>
      <c r="D127" s="126">
        <f>D124*D125*D126</f>
        <v>3080.0000000000005</v>
      </c>
      <c r="E127" s="127" t="s">
        <v>30</v>
      </c>
      <c r="H127" s="139"/>
    </row>
    <row r="128" ht="15.75" thickBot="1"/>
    <row r="129" spans="2:8" ht="15">
      <c r="B129" s="249" t="s">
        <v>37</v>
      </c>
      <c r="C129" s="250"/>
      <c r="D129" s="246" t="s">
        <v>3</v>
      </c>
      <c r="E129" s="247" t="s">
        <v>18</v>
      </c>
      <c r="H129" s="258"/>
    </row>
    <row r="130" spans="2:8" ht="15">
      <c r="B130" s="210" t="s">
        <v>45</v>
      </c>
      <c r="C130" s="211"/>
      <c r="D130" s="123">
        <v>0.4</v>
      </c>
      <c r="E130" s="124" t="s">
        <v>5</v>
      </c>
      <c r="H130" s="139"/>
    </row>
    <row r="131" spans="2:8" ht="15">
      <c r="B131" s="210" t="s">
        <v>46</v>
      </c>
      <c r="C131" s="211"/>
      <c r="D131" s="123">
        <v>1.04</v>
      </c>
      <c r="E131" s="124" t="s">
        <v>5</v>
      </c>
      <c r="H131" s="139"/>
    </row>
    <row r="132" spans="2:8" ht="15">
      <c r="B132" s="210" t="s">
        <v>47</v>
      </c>
      <c r="C132" s="211"/>
      <c r="D132" s="123">
        <v>1100</v>
      </c>
      <c r="E132" s="124" t="s">
        <v>5</v>
      </c>
      <c r="H132" s="139"/>
    </row>
    <row r="133" spans="2:8" ht="15.75" thickBot="1">
      <c r="B133" s="217" t="s">
        <v>49</v>
      </c>
      <c r="C133" s="218"/>
      <c r="D133" s="126">
        <f>(((D130*D131)/2)*D132)*2</f>
        <v>457.6</v>
      </c>
      <c r="E133" s="127" t="s">
        <v>30</v>
      </c>
      <c r="H133" s="139"/>
    </row>
    <row r="134" ht="15.75" thickBot="1"/>
    <row r="135" spans="2:8" ht="15">
      <c r="B135" s="249" t="s">
        <v>48</v>
      </c>
      <c r="C135" s="250"/>
      <c r="D135" s="246" t="s">
        <v>51</v>
      </c>
      <c r="E135" s="255" t="s">
        <v>52</v>
      </c>
      <c r="H135" s="259"/>
    </row>
    <row r="136" spans="2:8" ht="15">
      <c r="B136" s="131" t="str">
        <f>B127</f>
        <v>VOLUME DA SUB-LEITO ( Vsl)</v>
      </c>
      <c r="C136" s="132"/>
      <c r="D136" s="123">
        <f>D127</f>
        <v>3080.0000000000005</v>
      </c>
      <c r="E136" s="133" t="s">
        <v>30</v>
      </c>
      <c r="H136" s="141"/>
    </row>
    <row r="137" spans="2:8" ht="15">
      <c r="B137" s="131" t="str">
        <f>B133</f>
        <v>VOLUME DA SAIA DO SUB-LEITO ( Vsaia;sl)</v>
      </c>
      <c r="C137" s="132"/>
      <c r="D137" s="123">
        <f>D133</f>
        <v>457.6</v>
      </c>
      <c r="E137" s="133" t="s">
        <v>30</v>
      </c>
      <c r="H137" s="141"/>
    </row>
    <row r="138" spans="2:8" ht="15.75" thickBot="1">
      <c r="B138" s="134" t="s">
        <v>50</v>
      </c>
      <c r="C138" s="135"/>
      <c r="D138" s="126">
        <f>D136+D137</f>
        <v>3537.6000000000004</v>
      </c>
      <c r="E138" s="136" t="s">
        <v>30</v>
      </c>
      <c r="H138" s="141"/>
    </row>
    <row r="140" spans="1:2" ht="15">
      <c r="A140" s="147" t="s">
        <v>62</v>
      </c>
      <c r="B140" s="146" t="s">
        <v>32</v>
      </c>
    </row>
    <row r="141" ht="15.75" thickBot="1"/>
    <row r="142" spans="2:5" ht="15">
      <c r="B142" s="252" t="s">
        <v>37</v>
      </c>
      <c r="C142" s="253"/>
      <c r="D142" s="246" t="s">
        <v>3</v>
      </c>
      <c r="E142" s="247" t="s">
        <v>18</v>
      </c>
    </row>
    <row r="143" spans="2:5" ht="15">
      <c r="B143" s="221" t="s">
        <v>188</v>
      </c>
      <c r="C143" s="222"/>
      <c r="D143" s="186">
        <f>SUM(D86,D112,D138)</f>
        <v>6432.000000000001</v>
      </c>
      <c r="E143" s="160" t="s">
        <v>30</v>
      </c>
    </row>
    <row r="144" spans="2:5" ht="15">
      <c r="B144" s="192" t="s">
        <v>33</v>
      </c>
      <c r="C144" s="129">
        <v>0.3</v>
      </c>
      <c r="D144" s="123">
        <f>D143*C144</f>
        <v>1929.6000000000001</v>
      </c>
      <c r="E144" s="124" t="s">
        <v>30</v>
      </c>
    </row>
    <row r="145" spans="2:5" ht="15">
      <c r="B145" s="194" t="s">
        <v>189</v>
      </c>
      <c r="C145" s="129"/>
      <c r="D145" s="123">
        <f>D143+D144</f>
        <v>8361.6</v>
      </c>
      <c r="E145" s="150" t="s">
        <v>30</v>
      </c>
    </row>
    <row r="146" spans="2:5" ht="15">
      <c r="B146" s="204" t="s">
        <v>34</v>
      </c>
      <c r="C146" s="205"/>
      <c r="D146" s="123">
        <v>1.8</v>
      </c>
      <c r="E146" s="124" t="s">
        <v>54</v>
      </c>
    </row>
    <row r="147" spans="2:5" ht="15">
      <c r="B147" s="204" t="s">
        <v>36</v>
      </c>
      <c r="C147" s="205"/>
      <c r="D147" s="123">
        <v>35</v>
      </c>
      <c r="E147" s="124" t="s">
        <v>44</v>
      </c>
    </row>
    <row r="148" spans="2:5" ht="15.75" thickBot="1">
      <c r="B148" s="202" t="s">
        <v>31</v>
      </c>
      <c r="C148" s="203"/>
      <c r="D148" s="126">
        <f>D145*D146*D147</f>
        <v>526780.8</v>
      </c>
      <c r="E148" s="127" t="s">
        <v>35</v>
      </c>
    </row>
    <row r="151" spans="1:2" ht="15">
      <c r="A151" s="147" t="s">
        <v>55</v>
      </c>
      <c r="B151" s="146" t="s">
        <v>56</v>
      </c>
    </row>
    <row r="152" spans="1:2" ht="15" hidden="1">
      <c r="A152" s="147" t="s">
        <v>57</v>
      </c>
      <c r="B152" s="146" t="s">
        <v>190</v>
      </c>
    </row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spans="2:5" ht="15" hidden="1">
      <c r="B160" s="252" t="s">
        <v>37</v>
      </c>
      <c r="C160" s="253"/>
      <c r="D160" s="246" t="s">
        <v>3</v>
      </c>
      <c r="E160" s="247" t="s">
        <v>18</v>
      </c>
    </row>
    <row r="161" spans="2:5" ht="15" hidden="1">
      <c r="B161" s="204" t="s">
        <v>42</v>
      </c>
      <c r="C161" s="205"/>
      <c r="D161" s="123">
        <v>0</v>
      </c>
      <c r="E161" s="124" t="s">
        <v>5</v>
      </c>
    </row>
    <row r="162" spans="2:5" ht="15" hidden="1">
      <c r="B162" s="204" t="s">
        <v>26</v>
      </c>
      <c r="C162" s="205"/>
      <c r="D162" s="123">
        <v>7</v>
      </c>
      <c r="E162" s="124" t="s">
        <v>5</v>
      </c>
    </row>
    <row r="163" spans="2:5" ht="15" hidden="1">
      <c r="B163" s="204" t="s">
        <v>27</v>
      </c>
      <c r="C163" s="205"/>
      <c r="D163" s="123">
        <v>16700</v>
      </c>
      <c r="E163" s="124" t="s">
        <v>5</v>
      </c>
    </row>
    <row r="164" spans="2:5" ht="15.75" hidden="1" thickBot="1">
      <c r="B164" s="202" t="s">
        <v>60</v>
      </c>
      <c r="C164" s="203"/>
      <c r="D164" s="126">
        <f>D161*D162*D163</f>
        <v>0</v>
      </c>
      <c r="E164" s="127" t="s">
        <v>30</v>
      </c>
    </row>
    <row r="165" ht="15" hidden="1"/>
    <row r="166" spans="2:5" ht="15" hidden="1">
      <c r="B166" s="252" t="s">
        <v>37</v>
      </c>
      <c r="C166" s="253"/>
      <c r="D166" s="246" t="s">
        <v>3</v>
      </c>
      <c r="E166" s="247" t="s">
        <v>18</v>
      </c>
    </row>
    <row r="167" spans="2:5" ht="15" hidden="1">
      <c r="B167" s="204" t="s">
        <v>45</v>
      </c>
      <c r="C167" s="205"/>
      <c r="D167" s="123">
        <v>0</v>
      </c>
      <c r="E167" s="124" t="s">
        <v>5</v>
      </c>
    </row>
    <row r="168" spans="2:5" ht="15" hidden="1">
      <c r="B168" s="204" t="s">
        <v>46</v>
      </c>
      <c r="C168" s="205"/>
      <c r="D168" s="123">
        <v>0.25</v>
      </c>
      <c r="E168" s="124" t="s">
        <v>5</v>
      </c>
    </row>
    <row r="169" spans="2:5" ht="15" hidden="1">
      <c r="B169" s="204" t="s">
        <v>47</v>
      </c>
      <c r="C169" s="205"/>
      <c r="D169" s="123">
        <v>16700</v>
      </c>
      <c r="E169" s="124" t="s">
        <v>5</v>
      </c>
    </row>
    <row r="170" spans="2:5" ht="15.75" hidden="1" thickBot="1">
      <c r="B170" s="202" t="s">
        <v>61</v>
      </c>
      <c r="C170" s="203"/>
      <c r="D170" s="126">
        <f>(((D167*D168)/2)*D169)*2</f>
        <v>0</v>
      </c>
      <c r="E170" s="127" t="s">
        <v>30</v>
      </c>
    </row>
    <row r="171" ht="15" hidden="1"/>
    <row r="172" spans="2:5" ht="15" hidden="1">
      <c r="B172" s="252" t="s">
        <v>48</v>
      </c>
      <c r="C172" s="253"/>
      <c r="D172" s="256" t="s">
        <v>51</v>
      </c>
      <c r="E172" s="255" t="s">
        <v>52</v>
      </c>
    </row>
    <row r="173" spans="2:5" ht="15" hidden="1">
      <c r="B173" s="131" t="str">
        <f>B164</f>
        <v>VOLUME DA BASE ( Vb)</v>
      </c>
      <c r="C173" s="145"/>
      <c r="D173" s="123">
        <f>D164</f>
        <v>0</v>
      </c>
      <c r="E173" s="133" t="s">
        <v>30</v>
      </c>
    </row>
    <row r="174" spans="2:5" ht="15" hidden="1">
      <c r="B174" s="131" t="str">
        <f>B170</f>
        <v>VOLUME DA SAIA DO BASE ( Vsaia;b)</v>
      </c>
      <c r="C174" s="132"/>
      <c r="D174" s="123">
        <f>D170</f>
        <v>0</v>
      </c>
      <c r="E174" s="133" t="s">
        <v>30</v>
      </c>
    </row>
    <row r="175" spans="2:5" ht="15.75" hidden="1" thickBot="1">
      <c r="B175" s="134" t="s">
        <v>191</v>
      </c>
      <c r="C175" s="135"/>
      <c r="D175" s="126">
        <f>D173+D174</f>
        <v>0</v>
      </c>
      <c r="E175" s="136" t="s">
        <v>30</v>
      </c>
    </row>
    <row r="176" ht="15" hidden="1"/>
    <row r="177" spans="1:2" ht="15" hidden="1">
      <c r="A177" s="147" t="s">
        <v>106</v>
      </c>
      <c r="B177" s="146" t="s">
        <v>32</v>
      </c>
    </row>
    <row r="178" ht="15" hidden="1"/>
    <row r="179" spans="1:5" ht="15" hidden="1">
      <c r="A179" s="257"/>
      <c r="B179" s="252" t="s">
        <v>37</v>
      </c>
      <c r="C179" s="253"/>
      <c r="D179" s="246" t="s">
        <v>3</v>
      </c>
      <c r="E179" s="247" t="s">
        <v>18</v>
      </c>
    </row>
    <row r="180" spans="2:5" ht="15" hidden="1">
      <c r="B180" s="192" t="s">
        <v>33</v>
      </c>
      <c r="C180" s="129">
        <v>0.3</v>
      </c>
      <c r="D180" s="123">
        <f>(D175*C180)+D175</f>
        <v>0</v>
      </c>
      <c r="E180" s="124" t="s">
        <v>30</v>
      </c>
    </row>
    <row r="181" spans="2:5" ht="15" hidden="1">
      <c r="B181" s="204" t="s">
        <v>34</v>
      </c>
      <c r="C181" s="205"/>
      <c r="D181" s="123">
        <v>1.8</v>
      </c>
      <c r="E181" s="124" t="s">
        <v>54</v>
      </c>
    </row>
    <row r="182" spans="2:5" ht="15" hidden="1">
      <c r="B182" s="204" t="s">
        <v>36</v>
      </c>
      <c r="C182" s="205"/>
      <c r="D182" s="123">
        <v>30</v>
      </c>
      <c r="E182" s="124" t="s">
        <v>44</v>
      </c>
    </row>
    <row r="183" spans="2:5" ht="15.75" hidden="1" thickBot="1">
      <c r="B183" s="202" t="s">
        <v>31</v>
      </c>
      <c r="C183" s="203"/>
      <c r="D183" s="126">
        <f>D182*D181*D180</f>
        <v>0</v>
      </c>
      <c r="E183" s="127" t="s">
        <v>35</v>
      </c>
    </row>
    <row r="184" ht="15" hidden="1"/>
    <row r="185" ht="15">
      <c r="G185" s="147"/>
    </row>
    <row r="186" spans="1:2" ht="15">
      <c r="A186" s="147" t="s">
        <v>57</v>
      </c>
      <c r="B186" s="146" t="s">
        <v>58</v>
      </c>
    </row>
    <row r="188" ht="15"/>
    <row r="193" ht="15.75" thickBot="1"/>
    <row r="194" spans="2:5" ht="15">
      <c r="B194" s="252" t="s">
        <v>37</v>
      </c>
      <c r="C194" s="253"/>
      <c r="D194" s="246" t="s">
        <v>3</v>
      </c>
      <c r="E194" s="247" t="s">
        <v>18</v>
      </c>
    </row>
    <row r="195" spans="2:5" ht="15">
      <c r="B195" s="204" t="s">
        <v>42</v>
      </c>
      <c r="C195" s="205"/>
      <c r="D195" s="123">
        <v>0.1</v>
      </c>
      <c r="E195" s="124" t="s">
        <v>5</v>
      </c>
    </row>
    <row r="196" spans="2:5" ht="15">
      <c r="B196" s="204" t="s">
        <v>26</v>
      </c>
      <c r="C196" s="205"/>
      <c r="D196" s="123">
        <v>7</v>
      </c>
      <c r="E196" s="124" t="s">
        <v>5</v>
      </c>
    </row>
    <row r="197" spans="2:5" ht="15">
      <c r="B197" s="204" t="s">
        <v>27</v>
      </c>
      <c r="C197" s="205"/>
      <c r="D197" s="123">
        <v>22700</v>
      </c>
      <c r="E197" s="124" t="s">
        <v>5</v>
      </c>
    </row>
    <row r="198" spans="2:5" ht="15.75" thickBot="1">
      <c r="B198" s="202" t="s">
        <v>60</v>
      </c>
      <c r="C198" s="203"/>
      <c r="D198" s="126">
        <f>D195*D196*D197</f>
        <v>15890.000000000002</v>
      </c>
      <c r="E198" s="127" t="s">
        <v>30</v>
      </c>
    </row>
    <row r="199" ht="15.75" thickBot="1"/>
    <row r="200" spans="2:5" ht="15">
      <c r="B200" s="252" t="s">
        <v>37</v>
      </c>
      <c r="C200" s="253"/>
      <c r="D200" s="246" t="s">
        <v>3</v>
      </c>
      <c r="E200" s="247" t="s">
        <v>18</v>
      </c>
    </row>
    <row r="201" spans="2:5" ht="15">
      <c r="B201" s="204" t="s">
        <v>45</v>
      </c>
      <c r="C201" s="205"/>
      <c r="D201" s="183">
        <v>0.2</v>
      </c>
      <c r="E201" s="124" t="s">
        <v>5</v>
      </c>
    </row>
    <row r="202" spans="2:5" ht="15">
      <c r="B202" s="204" t="s">
        <v>46</v>
      </c>
      <c r="C202" s="205"/>
      <c r="D202" s="123">
        <v>0.25</v>
      </c>
      <c r="E202" s="124" t="s">
        <v>5</v>
      </c>
    </row>
    <row r="203" spans="2:5" ht="15">
      <c r="B203" s="204" t="s">
        <v>47</v>
      </c>
      <c r="C203" s="205"/>
      <c r="D203" s="123">
        <v>22700</v>
      </c>
      <c r="E203" s="124" t="s">
        <v>5</v>
      </c>
    </row>
    <row r="204" spans="2:5" ht="15.75" thickBot="1">
      <c r="B204" s="202" t="s">
        <v>61</v>
      </c>
      <c r="C204" s="203"/>
      <c r="D204" s="126">
        <v>0</v>
      </c>
      <c r="E204" s="127" t="s">
        <v>30</v>
      </c>
    </row>
    <row r="205" ht="15.75" thickBot="1"/>
    <row r="206" spans="2:5" ht="15">
      <c r="B206" s="252" t="s">
        <v>48</v>
      </c>
      <c r="C206" s="253"/>
      <c r="D206" s="256" t="s">
        <v>51</v>
      </c>
      <c r="E206" s="255" t="s">
        <v>52</v>
      </c>
    </row>
    <row r="207" spans="2:5" ht="15">
      <c r="B207" s="131" t="str">
        <f>B198</f>
        <v>VOLUME DA BASE ( Vb)</v>
      </c>
      <c r="C207" s="145"/>
      <c r="D207" s="123">
        <f>D198</f>
        <v>15890.000000000002</v>
      </c>
      <c r="E207" s="133" t="s">
        <v>30</v>
      </c>
    </row>
    <row r="208" spans="2:5" ht="15">
      <c r="B208" s="131" t="str">
        <f>B204</f>
        <v>VOLUME DA SAIA DO BASE ( Vsaia;b)</v>
      </c>
      <c r="C208" s="132"/>
      <c r="D208" s="123">
        <v>0</v>
      </c>
      <c r="E208" s="133" t="s">
        <v>30</v>
      </c>
    </row>
    <row r="209" spans="2:5" ht="15.75" thickBot="1">
      <c r="B209" s="134" t="s">
        <v>191</v>
      </c>
      <c r="C209" s="135"/>
      <c r="D209" s="126">
        <f>D207+D208</f>
        <v>15890.000000000002</v>
      </c>
      <c r="E209" s="136" t="s">
        <v>30</v>
      </c>
    </row>
    <row r="211" spans="1:2" ht="15">
      <c r="A211" s="147" t="s">
        <v>106</v>
      </c>
      <c r="B211" s="146" t="s">
        <v>32</v>
      </c>
    </row>
    <row r="212" ht="15.75" thickBot="1"/>
    <row r="213" spans="2:5" ht="15">
      <c r="B213" s="252" t="s">
        <v>37</v>
      </c>
      <c r="C213" s="253"/>
      <c r="D213" s="246" t="s">
        <v>3</v>
      </c>
      <c r="E213" s="247" t="s">
        <v>18</v>
      </c>
    </row>
    <row r="214" spans="2:5" ht="15">
      <c r="B214" s="221" t="s">
        <v>172</v>
      </c>
      <c r="C214" s="222"/>
      <c r="D214" s="186">
        <f>D209</f>
        <v>15890.000000000002</v>
      </c>
      <c r="E214" s="160" t="s">
        <v>30</v>
      </c>
    </row>
    <row r="215" spans="2:5" ht="15">
      <c r="B215" s="192" t="s">
        <v>33</v>
      </c>
      <c r="C215" s="129">
        <v>0.3</v>
      </c>
      <c r="D215" s="123">
        <f>D214*C215</f>
        <v>4767</v>
      </c>
      <c r="E215" s="124" t="s">
        <v>30</v>
      </c>
    </row>
    <row r="216" spans="2:5" ht="15">
      <c r="B216" s="194" t="s">
        <v>192</v>
      </c>
      <c r="C216" s="129"/>
      <c r="D216" s="123">
        <f>D214+D215</f>
        <v>20657</v>
      </c>
      <c r="E216" s="150" t="s">
        <v>193</v>
      </c>
    </row>
    <row r="217" spans="2:5" ht="15">
      <c r="B217" s="204" t="s">
        <v>34</v>
      </c>
      <c r="C217" s="205"/>
      <c r="D217" s="123">
        <v>1.8</v>
      </c>
      <c r="E217" s="124" t="s">
        <v>54</v>
      </c>
    </row>
    <row r="218" spans="2:5" ht="15">
      <c r="B218" s="204" t="s">
        <v>36</v>
      </c>
      <c r="C218" s="205"/>
      <c r="D218" s="123">
        <v>35</v>
      </c>
      <c r="E218" s="124" t="s">
        <v>44</v>
      </c>
    </row>
    <row r="219" spans="2:5" ht="15.75" thickBot="1">
      <c r="B219" s="202" t="s">
        <v>31</v>
      </c>
      <c r="C219" s="203"/>
      <c r="D219" s="126">
        <f>D216*D217*D218</f>
        <v>1301391</v>
      </c>
      <c r="E219" s="127" t="s">
        <v>35</v>
      </c>
    </row>
  </sheetData>
  <mergeCells count="103">
    <mergeCell ref="B219:C219"/>
    <mergeCell ref="B204:C204"/>
    <mergeCell ref="B206:C206"/>
    <mergeCell ref="B213:C213"/>
    <mergeCell ref="B214:C214"/>
    <mergeCell ref="B217:C217"/>
    <mergeCell ref="B218:C218"/>
    <mergeCell ref="B197:C197"/>
    <mergeCell ref="B198:C198"/>
    <mergeCell ref="B200:C200"/>
    <mergeCell ref="B201:C201"/>
    <mergeCell ref="B202:C202"/>
    <mergeCell ref="B203:C203"/>
    <mergeCell ref="B181:C181"/>
    <mergeCell ref="B182:C182"/>
    <mergeCell ref="B183:C183"/>
    <mergeCell ref="B194:C194"/>
    <mergeCell ref="B195:C195"/>
    <mergeCell ref="B196:C196"/>
    <mergeCell ref="B167:C167"/>
    <mergeCell ref="B168:C168"/>
    <mergeCell ref="B169:C169"/>
    <mergeCell ref="B170:C170"/>
    <mergeCell ref="B172:C172"/>
    <mergeCell ref="B179:C179"/>
    <mergeCell ref="B160:C160"/>
    <mergeCell ref="B161:C161"/>
    <mergeCell ref="B162:C162"/>
    <mergeCell ref="B163:C163"/>
    <mergeCell ref="B164:C164"/>
    <mergeCell ref="B166:C166"/>
    <mergeCell ref="B135:C135"/>
    <mergeCell ref="B142:C142"/>
    <mergeCell ref="B143:C143"/>
    <mergeCell ref="B146:C146"/>
    <mergeCell ref="B147:C147"/>
    <mergeCell ref="B148:C148"/>
    <mergeCell ref="B127:C127"/>
    <mergeCell ref="B129:C129"/>
    <mergeCell ref="B130:C130"/>
    <mergeCell ref="B131:C131"/>
    <mergeCell ref="B132:C132"/>
    <mergeCell ref="B133:C133"/>
    <mergeCell ref="B109:C109"/>
    <mergeCell ref="B121:E121"/>
    <mergeCell ref="B123:C123"/>
    <mergeCell ref="B124:C124"/>
    <mergeCell ref="B125:C125"/>
    <mergeCell ref="B126:C126"/>
    <mergeCell ref="B101:C101"/>
    <mergeCell ref="B103:C103"/>
    <mergeCell ref="B104:C104"/>
    <mergeCell ref="B105:C105"/>
    <mergeCell ref="B106:C106"/>
    <mergeCell ref="B107:C107"/>
    <mergeCell ref="B83:C83"/>
    <mergeCell ref="B95:E95"/>
    <mergeCell ref="B97:C97"/>
    <mergeCell ref="B98:C98"/>
    <mergeCell ref="B99:C99"/>
    <mergeCell ref="B100:C100"/>
    <mergeCell ref="B75:C75"/>
    <mergeCell ref="B77:C77"/>
    <mergeCell ref="B78:C78"/>
    <mergeCell ref="B79:C79"/>
    <mergeCell ref="B80:C80"/>
    <mergeCell ref="B81:C81"/>
    <mergeCell ref="B61:E61"/>
    <mergeCell ref="B69:E69"/>
    <mergeCell ref="B71:C71"/>
    <mergeCell ref="B72:C72"/>
    <mergeCell ref="B73:C73"/>
    <mergeCell ref="B74:C74"/>
    <mergeCell ref="B47:C47"/>
    <mergeCell ref="B48:C48"/>
    <mergeCell ref="B55:C55"/>
    <mergeCell ref="B56:C56"/>
    <mergeCell ref="B57:C57"/>
    <mergeCell ref="B58:C58"/>
    <mergeCell ref="B38:C38"/>
    <mergeCell ref="B39:C39"/>
    <mergeCell ref="B40:C40"/>
    <mergeCell ref="B42:E42"/>
    <mergeCell ref="B44:C44"/>
    <mergeCell ref="B46:C46"/>
    <mergeCell ref="B28:C28"/>
    <mergeCell ref="B29:C29"/>
    <mergeCell ref="B32:E32"/>
    <mergeCell ref="B34:E34"/>
    <mergeCell ref="B36:C36"/>
    <mergeCell ref="B37:C37"/>
    <mergeCell ref="B19:C19"/>
    <mergeCell ref="B20:C20"/>
    <mergeCell ref="B21:C21"/>
    <mergeCell ref="B25:C25"/>
    <mergeCell ref="B26:C26"/>
    <mergeCell ref="B27:C27"/>
    <mergeCell ref="B2:D2"/>
    <mergeCell ref="B10:G10"/>
    <mergeCell ref="B12:E12"/>
    <mergeCell ref="B15:E15"/>
    <mergeCell ref="B17:C17"/>
    <mergeCell ref="B18:C18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rowBreaks count="4" manualBreakCount="4">
    <brk id="30" max="16383" man="1"/>
    <brk id="59" max="16383" man="1"/>
    <brk id="113" max="16383" man="1"/>
    <brk id="149" max="16383" man="1"/>
  </rowBreaks>
  <colBreaks count="2" manualBreakCount="2">
    <brk id="6" max="16383" man="1"/>
    <brk id="8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90" zoomScaleSheetLayoutView="90" zoomScalePageLayoutView="85" workbookViewId="0" topLeftCell="A1">
      <selection activeCell="C99" sqref="C99"/>
    </sheetView>
  </sheetViews>
  <sheetFormatPr defaultColWidth="9.140625" defaultRowHeight="15"/>
  <cols>
    <col min="1" max="1" width="7.00390625" style="0" customWidth="1"/>
    <col min="2" max="2" width="32.00390625" style="0" customWidth="1"/>
    <col min="3" max="3" width="13.8515625" style="0" customWidth="1"/>
    <col min="4" max="4" width="15.00390625" style="0" customWidth="1"/>
    <col min="5" max="5" width="11.57421875" style="0" customWidth="1"/>
    <col min="6" max="6" width="10.7109375" style="0" customWidth="1"/>
  </cols>
  <sheetData>
    <row r="1" spans="1:2" ht="15">
      <c r="A1" s="164" t="s">
        <v>107</v>
      </c>
      <c r="B1" s="146" t="s">
        <v>112</v>
      </c>
    </row>
    <row r="2" spans="1:2" ht="15">
      <c r="A2" s="164"/>
      <c r="B2" s="146"/>
    </row>
    <row r="3" spans="1:2" ht="15">
      <c r="A3" s="164" t="s">
        <v>108</v>
      </c>
      <c r="B3" t="s">
        <v>132</v>
      </c>
    </row>
    <row r="4" ht="15" customHeight="1">
      <c r="A4" s="164"/>
    </row>
    <row r="5" ht="15">
      <c r="A5" s="164"/>
    </row>
    <row r="6" ht="15">
      <c r="A6" s="164"/>
    </row>
    <row r="7" ht="15">
      <c r="A7" s="164"/>
    </row>
    <row r="8" ht="15">
      <c r="A8" s="164"/>
    </row>
    <row r="9" ht="15">
      <c r="A9" s="164"/>
    </row>
    <row r="10" ht="15">
      <c r="A10" s="164"/>
    </row>
    <row r="11" ht="15">
      <c r="A11" s="164"/>
    </row>
    <row r="12" ht="15">
      <c r="A12" s="164"/>
    </row>
    <row r="13" ht="15">
      <c r="A13" s="164"/>
    </row>
    <row r="14" ht="15">
      <c r="A14" s="164"/>
    </row>
    <row r="15" ht="15">
      <c r="A15" s="164"/>
    </row>
    <row r="16" ht="15">
      <c r="A16" s="164"/>
    </row>
    <row r="17" ht="15">
      <c r="A17" s="164"/>
    </row>
    <row r="18" ht="15">
      <c r="A18" s="164"/>
    </row>
    <row r="19" ht="15.75" thickBot="1">
      <c r="A19" s="164"/>
    </row>
    <row r="20" spans="1:4" ht="15.75" thickBot="1">
      <c r="A20" s="164"/>
      <c r="B20" s="260" t="s">
        <v>37</v>
      </c>
      <c r="C20" s="261" t="s">
        <v>3</v>
      </c>
      <c r="D20" s="262" t="s">
        <v>18</v>
      </c>
    </row>
    <row r="21" spans="1:4" ht="15">
      <c r="A21" s="164"/>
      <c r="B21" s="165" t="s">
        <v>124</v>
      </c>
      <c r="C21" s="167">
        <v>0.8</v>
      </c>
      <c r="D21" s="115" t="s">
        <v>5</v>
      </c>
    </row>
    <row r="22" spans="1:4" ht="15">
      <c r="A22" s="164"/>
      <c r="B22" s="149" t="s">
        <v>123</v>
      </c>
      <c r="C22" s="123">
        <v>0.085</v>
      </c>
      <c r="D22" s="150" t="s">
        <v>5</v>
      </c>
    </row>
    <row r="23" spans="1:4" ht="15">
      <c r="A23" s="164"/>
      <c r="B23" s="149" t="s">
        <v>113</v>
      </c>
      <c r="C23" s="123">
        <v>0.35</v>
      </c>
      <c r="D23" s="150" t="s">
        <v>5</v>
      </c>
    </row>
    <row r="24" spans="1:4" ht="15">
      <c r="A24" s="164"/>
      <c r="B24" s="166" t="s">
        <v>115</v>
      </c>
      <c r="C24" s="151">
        <f>C21+(2*C22)+(0.1*2)</f>
        <v>1.1700000000000002</v>
      </c>
      <c r="D24" s="152" t="s">
        <v>5</v>
      </c>
    </row>
    <row r="25" spans="1:4" ht="15.75" thickBot="1">
      <c r="A25" s="164"/>
      <c r="B25" s="168" t="s">
        <v>114</v>
      </c>
      <c r="C25" s="169">
        <f>C21+(C22*2)</f>
        <v>0.9700000000000001</v>
      </c>
      <c r="D25" s="170" t="s">
        <v>5</v>
      </c>
    </row>
    <row r="26" ht="15">
      <c r="A26" s="164"/>
    </row>
    <row r="27" spans="1:2" ht="15">
      <c r="A27" s="164" t="s">
        <v>109</v>
      </c>
      <c r="B27" t="s">
        <v>116</v>
      </c>
    </row>
    <row r="28" ht="15.75" thickBot="1">
      <c r="A28" s="164"/>
    </row>
    <row r="29" spans="1:4" ht="15.75" thickBot="1">
      <c r="A29" s="164"/>
      <c r="B29" s="260" t="s">
        <v>37</v>
      </c>
      <c r="C29" s="261" t="s">
        <v>3</v>
      </c>
      <c r="D29" s="262" t="s">
        <v>18</v>
      </c>
    </row>
    <row r="30" spans="1:4" ht="15">
      <c r="A30" s="164"/>
      <c r="B30" s="86" t="s">
        <v>117</v>
      </c>
      <c r="C30" s="159">
        <f>C24</f>
        <v>1.1700000000000002</v>
      </c>
      <c r="D30" s="160" t="s">
        <v>5</v>
      </c>
    </row>
    <row r="31" spans="1:4" ht="15">
      <c r="A31" s="164"/>
      <c r="B31" s="86" t="s">
        <v>122</v>
      </c>
      <c r="C31" s="123">
        <f>0.15+C25+(1.5*C25)</f>
        <v>2.575</v>
      </c>
      <c r="D31" s="150" t="s">
        <v>5</v>
      </c>
    </row>
    <row r="32" spans="1:4" ht="15">
      <c r="A32" s="164"/>
      <c r="B32" s="86" t="s">
        <v>98</v>
      </c>
      <c r="C32" s="123">
        <v>12</v>
      </c>
      <c r="D32" s="150" t="s">
        <v>5</v>
      </c>
    </row>
    <row r="33" spans="1:4" ht="15.75" thickBot="1">
      <c r="A33" s="164"/>
      <c r="B33" s="153" t="s">
        <v>121</v>
      </c>
      <c r="C33" s="154">
        <f>C30*C31*C32</f>
        <v>36.153000000000006</v>
      </c>
      <c r="D33" s="155" t="s">
        <v>30</v>
      </c>
    </row>
    <row r="34" ht="15.75" thickBot="1">
      <c r="A34" s="164"/>
    </row>
    <row r="35" spans="1:4" ht="15.75" thickBot="1">
      <c r="A35" s="164" t="s">
        <v>110</v>
      </c>
      <c r="B35" s="236" t="s">
        <v>133</v>
      </c>
      <c r="C35" s="177" t="s">
        <v>98</v>
      </c>
      <c r="D35" s="158" t="s">
        <v>52</v>
      </c>
    </row>
    <row r="36" spans="1:4" ht="15.75" thickBot="1">
      <c r="A36" s="164"/>
      <c r="B36" s="237"/>
      <c r="C36" s="175">
        <f>C32</f>
        <v>12</v>
      </c>
      <c r="D36" s="176" t="s">
        <v>5</v>
      </c>
    </row>
    <row r="37" ht="15">
      <c r="A37" s="164"/>
    </row>
    <row r="38" spans="1:2" ht="15">
      <c r="A38" s="164" t="s">
        <v>111</v>
      </c>
      <c r="B38" t="s">
        <v>118</v>
      </c>
    </row>
    <row r="39" ht="15.75" thickBot="1">
      <c r="A39" s="164"/>
    </row>
    <row r="40" spans="1:4" ht="15.75" thickBot="1">
      <c r="A40" s="164"/>
      <c r="B40" s="260" t="s">
        <v>37</v>
      </c>
      <c r="C40" s="261" t="s">
        <v>3</v>
      </c>
      <c r="D40" s="262" t="s">
        <v>18</v>
      </c>
    </row>
    <row r="41" spans="1:4" ht="15">
      <c r="A41" s="164"/>
      <c r="B41" s="86" t="s">
        <v>121</v>
      </c>
      <c r="C41" s="159">
        <f>C33</f>
        <v>36.153000000000006</v>
      </c>
      <c r="D41" s="160" t="str">
        <f>D33</f>
        <v>m³</v>
      </c>
    </row>
    <row r="42" spans="1:4" ht="15.75" thickBot="1">
      <c r="A42" s="164"/>
      <c r="B42" s="86" t="s">
        <v>119</v>
      </c>
      <c r="C42" s="151">
        <f>((3.14*(C25*C25)/4)*C36)</f>
        <v>8.863278000000001</v>
      </c>
      <c r="D42" s="152" t="s">
        <v>30</v>
      </c>
    </row>
    <row r="43" spans="1:4" ht="15.75" thickBot="1">
      <c r="A43" s="164"/>
      <c r="B43" s="156" t="s">
        <v>120</v>
      </c>
      <c r="C43" s="157">
        <f>C41-C42</f>
        <v>27.289722000000005</v>
      </c>
      <c r="D43" s="158" t="s">
        <v>30</v>
      </c>
    </row>
    <row r="44" ht="15.75" thickBot="1">
      <c r="A44" s="164"/>
    </row>
    <row r="45" spans="1:4" ht="15.75" thickBot="1">
      <c r="A45" s="164" t="s">
        <v>125</v>
      </c>
      <c r="B45" s="238" t="s">
        <v>134</v>
      </c>
      <c r="C45" s="173" t="s">
        <v>51</v>
      </c>
      <c r="D45" s="174" t="s">
        <v>52</v>
      </c>
    </row>
    <row r="46" spans="1:4" ht="15.75" thickBot="1">
      <c r="A46" s="164"/>
      <c r="B46" s="239"/>
      <c r="C46" s="171">
        <v>4</v>
      </c>
      <c r="D46" s="172" t="s">
        <v>6</v>
      </c>
    </row>
    <row r="47" ht="15">
      <c r="A47" s="164"/>
    </row>
    <row r="48" spans="1:2" ht="15">
      <c r="A48" s="164" t="s">
        <v>126</v>
      </c>
      <c r="B48" t="s">
        <v>131</v>
      </c>
    </row>
    <row r="49" ht="15">
      <c r="A49" s="164"/>
    </row>
    <row r="50" ht="15">
      <c r="A50" s="164"/>
    </row>
    <row r="51" ht="15">
      <c r="A51" s="164"/>
    </row>
    <row r="52" ht="15">
      <c r="A52" s="164"/>
    </row>
    <row r="53" ht="15">
      <c r="A53" s="164"/>
    </row>
    <row r="54" ht="15">
      <c r="A54" s="164"/>
    </row>
    <row r="55" ht="15">
      <c r="A55" s="164"/>
    </row>
    <row r="56" ht="15">
      <c r="A56" s="164"/>
    </row>
    <row r="57" ht="15">
      <c r="A57" s="164"/>
    </row>
    <row r="58" ht="15">
      <c r="A58" s="164"/>
    </row>
    <row r="59" ht="15">
      <c r="A59" s="164"/>
    </row>
    <row r="60" ht="15">
      <c r="A60" s="164"/>
    </row>
    <row r="61" ht="15">
      <c r="A61" s="164"/>
    </row>
    <row r="62" ht="15">
      <c r="A62" s="164"/>
    </row>
    <row r="63" ht="15">
      <c r="A63" s="164"/>
    </row>
    <row r="64" ht="15.75" thickBot="1">
      <c r="A64" s="164"/>
    </row>
    <row r="65" spans="1:4" ht="15.75" thickBot="1">
      <c r="A65" s="164"/>
      <c r="B65" s="260" t="s">
        <v>37</v>
      </c>
      <c r="C65" s="261" t="s">
        <v>3</v>
      </c>
      <c r="D65" s="262" t="s">
        <v>18</v>
      </c>
    </row>
    <row r="66" spans="1:4" ht="15">
      <c r="A66" s="164"/>
      <c r="B66" s="165" t="s">
        <v>124</v>
      </c>
      <c r="C66" s="167">
        <v>1</v>
      </c>
      <c r="D66" s="115" t="s">
        <v>5</v>
      </c>
    </row>
    <row r="67" spans="1:4" ht="15">
      <c r="A67" s="164"/>
      <c r="B67" s="149" t="s">
        <v>123</v>
      </c>
      <c r="C67" s="123">
        <v>0.11</v>
      </c>
      <c r="D67" s="150" t="s">
        <v>5</v>
      </c>
    </row>
    <row r="68" spans="1:4" ht="15">
      <c r="A68" s="164"/>
      <c r="B68" s="149" t="s">
        <v>113</v>
      </c>
      <c r="C68" s="123">
        <v>0.4</v>
      </c>
      <c r="D68" s="150" t="s">
        <v>5</v>
      </c>
    </row>
    <row r="69" spans="1:4" ht="15">
      <c r="A69" s="164"/>
      <c r="B69" s="166" t="s">
        <v>16</v>
      </c>
      <c r="C69" s="151">
        <f>(0.1*2)+(C70*2)+0.2</f>
        <v>2.8400000000000003</v>
      </c>
      <c r="D69" s="152" t="s">
        <v>5</v>
      </c>
    </row>
    <row r="70" spans="1:4" ht="15.75" thickBot="1">
      <c r="A70" s="164"/>
      <c r="B70" s="168" t="s">
        <v>114</v>
      </c>
      <c r="C70" s="169">
        <f>C66+(C67*2)</f>
        <v>1.22</v>
      </c>
      <c r="D70" s="170" t="s">
        <v>5</v>
      </c>
    </row>
    <row r="71" ht="15">
      <c r="A71" s="164"/>
    </row>
    <row r="72" spans="1:2" ht="15">
      <c r="A72" s="164" t="s">
        <v>127</v>
      </c>
      <c r="B72" t="s">
        <v>116</v>
      </c>
    </row>
    <row r="73" ht="15.75" thickBot="1">
      <c r="A73" s="164"/>
    </row>
    <row r="74" spans="1:4" ht="15.75" thickBot="1">
      <c r="A74" s="164"/>
      <c r="B74" s="260" t="s">
        <v>37</v>
      </c>
      <c r="C74" s="261" t="s">
        <v>3</v>
      </c>
      <c r="D74" s="262" t="s">
        <v>18</v>
      </c>
    </row>
    <row r="75" spans="1:4" ht="15">
      <c r="A75" s="164"/>
      <c r="B75" s="86" t="s">
        <v>117</v>
      </c>
      <c r="C75" s="159">
        <f>C69</f>
        <v>2.8400000000000003</v>
      </c>
      <c r="D75" s="160" t="s">
        <v>5</v>
      </c>
    </row>
    <row r="76" spans="1:4" ht="15">
      <c r="A76" s="164"/>
      <c r="B76" s="86" t="s">
        <v>122</v>
      </c>
      <c r="C76" s="123">
        <f>0.15+C70+(1.5*C70)</f>
        <v>3.2</v>
      </c>
      <c r="D76" s="150" t="s">
        <v>5</v>
      </c>
    </row>
    <row r="77" spans="1:4" ht="15">
      <c r="A77" s="164"/>
      <c r="B77" s="86" t="s">
        <v>98</v>
      </c>
      <c r="C77" s="123">
        <v>9</v>
      </c>
      <c r="D77" s="150" t="s">
        <v>5</v>
      </c>
    </row>
    <row r="78" spans="1:4" ht="15.75" thickBot="1">
      <c r="A78" s="164"/>
      <c r="B78" s="153" t="s">
        <v>121</v>
      </c>
      <c r="C78" s="154">
        <f>C75*C76*C77</f>
        <v>81.792</v>
      </c>
      <c r="D78" s="155" t="s">
        <v>30</v>
      </c>
    </row>
    <row r="79" ht="15.75" thickBot="1">
      <c r="A79" s="164"/>
    </row>
    <row r="80" spans="1:4" ht="15.75" thickBot="1">
      <c r="A80" s="164" t="s">
        <v>128</v>
      </c>
      <c r="B80" s="236" t="s">
        <v>133</v>
      </c>
      <c r="C80" s="177" t="s">
        <v>98</v>
      </c>
      <c r="D80" s="158" t="s">
        <v>52</v>
      </c>
    </row>
    <row r="81" spans="1:4" ht="15.75" thickBot="1">
      <c r="A81" s="164"/>
      <c r="B81" s="237"/>
      <c r="C81" s="175">
        <f>C77</f>
        <v>9</v>
      </c>
      <c r="D81" s="176" t="s">
        <v>5</v>
      </c>
    </row>
    <row r="82" ht="15">
      <c r="A82" s="164"/>
    </row>
    <row r="83" spans="1:2" ht="15">
      <c r="A83" s="164" t="s">
        <v>130</v>
      </c>
      <c r="B83" t="s">
        <v>118</v>
      </c>
    </row>
    <row r="84" ht="15.75" thickBot="1">
      <c r="A84" s="164"/>
    </row>
    <row r="85" spans="1:4" ht="15.75" thickBot="1">
      <c r="A85" s="164"/>
      <c r="B85" s="260" t="s">
        <v>37</v>
      </c>
      <c r="C85" s="261" t="s">
        <v>3</v>
      </c>
      <c r="D85" s="262" t="s">
        <v>18</v>
      </c>
    </row>
    <row r="86" spans="1:4" ht="15">
      <c r="A86" s="164"/>
      <c r="B86" s="86" t="s">
        <v>121</v>
      </c>
      <c r="C86" s="159">
        <f>C78</f>
        <v>81.792</v>
      </c>
      <c r="D86" s="160" t="str">
        <f>D78</f>
        <v>m³</v>
      </c>
    </row>
    <row r="87" spans="1:4" ht="15.75" thickBot="1">
      <c r="A87" s="164"/>
      <c r="B87" s="86" t="s">
        <v>119</v>
      </c>
      <c r="C87" s="151">
        <f>(((3.14*(1.22*1.22))/4)*2)*C81</f>
        <v>21.031091999999997</v>
      </c>
      <c r="D87" s="152" t="s">
        <v>30</v>
      </c>
    </row>
    <row r="88" spans="1:4" ht="15.75" thickBot="1">
      <c r="A88" s="164"/>
      <c r="B88" s="156" t="s">
        <v>120</v>
      </c>
      <c r="C88" s="157">
        <f>C86-C87</f>
        <v>60.760908</v>
      </c>
      <c r="D88" s="158" t="s">
        <v>30</v>
      </c>
    </row>
    <row r="89" ht="15.75" thickBot="1">
      <c r="A89" s="164"/>
    </row>
    <row r="90" spans="1:4" ht="15.75" thickBot="1">
      <c r="A90" s="164" t="s">
        <v>129</v>
      </c>
      <c r="B90" s="238" t="s">
        <v>135</v>
      </c>
      <c r="C90" s="173" t="s">
        <v>51</v>
      </c>
      <c r="D90" s="174" t="s">
        <v>52</v>
      </c>
    </row>
    <row r="91" spans="1:4" ht="15.75" thickBot="1">
      <c r="A91" s="164"/>
      <c r="B91" s="239"/>
      <c r="C91" s="171">
        <v>2</v>
      </c>
      <c r="D91" s="172" t="s">
        <v>6</v>
      </c>
    </row>
    <row r="92" ht="15">
      <c r="A92" s="164"/>
    </row>
    <row r="93" ht="15">
      <c r="A93" s="164"/>
    </row>
    <row r="94" ht="15.75" thickBot="1">
      <c r="A94" s="164"/>
    </row>
    <row r="95" spans="1:7" ht="19.5" thickBot="1">
      <c r="A95" s="225" t="s">
        <v>66</v>
      </c>
      <c r="B95" s="226"/>
      <c r="C95" s="226"/>
      <c r="D95" s="226"/>
      <c r="E95" s="226"/>
      <c r="F95" s="226"/>
      <c r="G95" s="227"/>
    </row>
    <row r="96" spans="1:7" ht="15">
      <c r="A96" s="228" t="s">
        <v>67</v>
      </c>
      <c r="B96" s="230" t="s">
        <v>75</v>
      </c>
      <c r="C96" s="228" t="s">
        <v>69</v>
      </c>
      <c r="D96" s="232" t="s">
        <v>73</v>
      </c>
      <c r="E96" s="234" t="s">
        <v>74</v>
      </c>
      <c r="F96" s="240" t="s">
        <v>76</v>
      </c>
      <c r="G96" s="223" t="s">
        <v>68</v>
      </c>
    </row>
    <row r="97" spans="1:7" ht="15.75" thickBot="1">
      <c r="A97" s="229"/>
      <c r="B97" s="231"/>
      <c r="C97" s="229"/>
      <c r="D97" s="233"/>
      <c r="E97" s="235"/>
      <c r="F97" s="241"/>
      <c r="G97" s="224"/>
    </row>
    <row r="98" spans="1:7" ht="15">
      <c r="A98" s="25">
        <v>1</v>
      </c>
      <c r="B98" s="25" t="s">
        <v>77</v>
      </c>
      <c r="C98" s="25" t="s">
        <v>70</v>
      </c>
      <c r="D98" s="26">
        <v>12</v>
      </c>
      <c r="E98" s="27">
        <v>0.8</v>
      </c>
      <c r="F98" s="28" t="s">
        <v>71</v>
      </c>
      <c r="G98" s="29" t="s">
        <v>72</v>
      </c>
    </row>
    <row r="99" spans="1:7" ht="15">
      <c r="A99" s="30">
        <v>2</v>
      </c>
      <c r="B99" s="30" t="s">
        <v>77</v>
      </c>
      <c r="C99" s="30" t="s">
        <v>70</v>
      </c>
      <c r="D99" s="31">
        <v>12</v>
      </c>
      <c r="E99" s="32">
        <v>0.8</v>
      </c>
      <c r="F99" s="33" t="s">
        <v>71</v>
      </c>
      <c r="G99" s="1" t="s">
        <v>72</v>
      </c>
    </row>
    <row r="100" spans="1:7" ht="15">
      <c r="A100" s="30">
        <v>3</v>
      </c>
      <c r="B100" s="30" t="s">
        <v>77</v>
      </c>
      <c r="C100" s="34" t="s">
        <v>70</v>
      </c>
      <c r="D100" s="31">
        <v>12</v>
      </c>
      <c r="E100" s="32">
        <v>0.8</v>
      </c>
      <c r="F100" s="33" t="s">
        <v>136</v>
      </c>
      <c r="G100" s="35" t="s">
        <v>72</v>
      </c>
    </row>
    <row r="101" spans="1:7" ht="15">
      <c r="A101" s="30">
        <v>4</v>
      </c>
      <c r="B101" s="30" t="s">
        <v>77</v>
      </c>
      <c r="C101" s="30" t="s">
        <v>70</v>
      </c>
      <c r="D101" s="31">
        <v>12</v>
      </c>
      <c r="E101" s="32">
        <v>0.8</v>
      </c>
      <c r="F101" s="33" t="s">
        <v>71</v>
      </c>
      <c r="G101" s="1" t="s">
        <v>72</v>
      </c>
    </row>
    <row r="102" spans="1:7" ht="15">
      <c r="A102" s="30">
        <v>5</v>
      </c>
      <c r="B102" s="30" t="s">
        <v>77</v>
      </c>
      <c r="C102" s="30" t="s">
        <v>70</v>
      </c>
      <c r="D102" s="31">
        <v>12</v>
      </c>
      <c r="E102" s="32">
        <v>0.8</v>
      </c>
      <c r="F102" s="33" t="s">
        <v>71</v>
      </c>
      <c r="G102" s="1" t="s">
        <v>72</v>
      </c>
    </row>
    <row r="103" spans="1:7" ht="15">
      <c r="A103" s="30">
        <v>6</v>
      </c>
      <c r="B103" s="30" t="s">
        <v>77</v>
      </c>
      <c r="C103" s="30" t="s">
        <v>70</v>
      </c>
      <c r="D103" s="31">
        <v>12</v>
      </c>
      <c r="E103" s="32">
        <v>0.8</v>
      </c>
      <c r="F103" s="33" t="s">
        <v>71</v>
      </c>
      <c r="G103" s="1" t="s">
        <v>72</v>
      </c>
    </row>
    <row r="104" spans="1:7" ht="15">
      <c r="A104" s="36"/>
      <c r="B104" s="36"/>
      <c r="C104" s="34"/>
      <c r="D104" s="31"/>
      <c r="E104" s="32"/>
      <c r="F104" s="33"/>
      <c r="G104" s="35"/>
    </row>
    <row r="105" spans="1:7" ht="15">
      <c r="A105" s="30"/>
      <c r="B105" s="30"/>
      <c r="C105" s="30"/>
      <c r="D105" s="31"/>
      <c r="E105" s="32"/>
      <c r="F105" s="33"/>
      <c r="G105" s="1"/>
    </row>
    <row r="106" spans="1:7" ht="15">
      <c r="A106" s="30"/>
      <c r="B106" s="30"/>
      <c r="C106" s="30"/>
      <c r="D106" s="31"/>
      <c r="E106" s="32"/>
      <c r="F106" s="33"/>
      <c r="G106" s="1"/>
    </row>
    <row r="107" spans="1:7" ht="15">
      <c r="A107" s="37"/>
      <c r="B107" s="37"/>
      <c r="C107" s="30"/>
      <c r="D107" s="31"/>
      <c r="E107" s="32"/>
      <c r="F107" s="33"/>
      <c r="G107" s="1"/>
    </row>
    <row r="108" spans="1:7" ht="15">
      <c r="A108" s="30"/>
      <c r="B108" s="30"/>
      <c r="C108" s="30"/>
      <c r="D108" s="31"/>
      <c r="E108" s="32"/>
      <c r="F108" s="33"/>
      <c r="G108" s="1"/>
    </row>
    <row r="109" spans="1:7" ht="15">
      <c r="A109" s="37"/>
      <c r="B109" s="37"/>
      <c r="C109" s="30"/>
      <c r="D109" s="31"/>
      <c r="E109" s="32"/>
      <c r="F109" s="33"/>
      <c r="G109" s="1"/>
    </row>
    <row r="110" spans="1:7" ht="15">
      <c r="A110" s="30"/>
      <c r="B110" s="30"/>
      <c r="C110" s="30"/>
      <c r="D110" s="31"/>
      <c r="E110" s="32"/>
      <c r="F110" s="33"/>
      <c r="G110" s="1"/>
    </row>
    <row r="111" spans="1:7" ht="15">
      <c r="A111" s="36"/>
      <c r="B111" s="36"/>
      <c r="C111" s="30"/>
      <c r="D111" s="31"/>
      <c r="E111" s="32"/>
      <c r="F111" s="33"/>
      <c r="G111" s="1"/>
    </row>
    <row r="112" spans="1:7" ht="15">
      <c r="A112" s="30"/>
      <c r="B112" s="30"/>
      <c r="C112" s="30"/>
      <c r="D112" s="31"/>
      <c r="E112" s="32"/>
      <c r="F112" s="33"/>
      <c r="G112" s="1"/>
    </row>
    <row r="113" spans="1:7" ht="15">
      <c r="A113" s="36"/>
      <c r="B113" s="36"/>
      <c r="C113" s="30"/>
      <c r="D113" s="31"/>
      <c r="E113" s="32"/>
      <c r="F113" s="33"/>
      <c r="G113" s="1"/>
    </row>
    <row r="114" spans="1:7" ht="15">
      <c r="A114" s="30"/>
      <c r="B114" s="30"/>
      <c r="C114" s="30"/>
      <c r="D114" s="31"/>
      <c r="E114" s="32"/>
      <c r="F114" s="33"/>
      <c r="G114" s="1"/>
    </row>
    <row r="115" spans="1:7" ht="15">
      <c r="A115" s="36"/>
      <c r="B115" s="36"/>
      <c r="C115" s="30"/>
      <c r="D115" s="31"/>
      <c r="E115" s="32"/>
      <c r="F115" s="33"/>
      <c r="G115" s="1"/>
    </row>
    <row r="116" spans="1:7" ht="15">
      <c r="A116" s="38"/>
      <c r="B116" s="38"/>
      <c r="C116" s="34"/>
      <c r="D116" s="31"/>
      <c r="E116" s="32"/>
      <c r="F116" s="33"/>
      <c r="G116" s="35"/>
    </row>
    <row r="117" spans="1:7" ht="15">
      <c r="A117" s="36"/>
      <c r="B117" s="36"/>
      <c r="C117" s="30"/>
      <c r="D117" s="31"/>
      <c r="E117" s="32"/>
      <c r="F117" s="33"/>
      <c r="G117" s="1"/>
    </row>
    <row r="118" spans="1:7" ht="15">
      <c r="A118" s="30"/>
      <c r="B118" s="30"/>
      <c r="C118" s="30"/>
      <c r="D118" s="31"/>
      <c r="E118" s="32"/>
      <c r="F118" s="33"/>
      <c r="G118" s="1"/>
    </row>
    <row r="119" spans="1:7" ht="15">
      <c r="A119" s="36"/>
      <c r="B119" s="36"/>
      <c r="C119" s="34"/>
      <c r="D119" s="31"/>
      <c r="E119" s="32"/>
      <c r="F119" s="33"/>
      <c r="G119" s="35"/>
    </row>
    <row r="120" spans="1:7" ht="15">
      <c r="A120" s="30"/>
      <c r="B120" s="30"/>
      <c r="C120" s="30"/>
      <c r="D120" s="31"/>
      <c r="E120" s="32"/>
      <c r="F120" s="33"/>
      <c r="G120" s="1"/>
    </row>
    <row r="121" spans="1:7" ht="15">
      <c r="A121" s="36"/>
      <c r="B121" s="36"/>
      <c r="C121" s="30"/>
      <c r="D121" s="31"/>
      <c r="E121" s="32"/>
      <c r="F121" s="33"/>
      <c r="G121" s="1"/>
    </row>
    <row r="122" spans="1:7" ht="15">
      <c r="A122" s="30"/>
      <c r="B122" s="30"/>
      <c r="C122" s="34"/>
      <c r="D122" s="31"/>
      <c r="E122" s="32"/>
      <c r="F122" s="33"/>
      <c r="G122" s="35"/>
    </row>
    <row r="123" spans="1:7" ht="15">
      <c r="A123" s="30"/>
      <c r="B123" s="30"/>
      <c r="C123" s="30"/>
      <c r="D123" s="178">
        <f>SUM(D98:D122)</f>
        <v>72</v>
      </c>
      <c r="E123" s="1"/>
      <c r="F123" s="39"/>
      <c r="G123" s="1"/>
    </row>
  </sheetData>
  <mergeCells count="12">
    <mergeCell ref="F96:F97"/>
    <mergeCell ref="G96:G97"/>
    <mergeCell ref="B35:B36"/>
    <mergeCell ref="B45:B46"/>
    <mergeCell ref="B80:B81"/>
    <mergeCell ref="B90:B91"/>
    <mergeCell ref="A95:G95"/>
    <mergeCell ref="A96:A97"/>
    <mergeCell ref="B96:B97"/>
    <mergeCell ref="C96:C97"/>
    <mergeCell ref="D96:D97"/>
    <mergeCell ref="E96:E97"/>
  </mergeCells>
  <printOptions/>
  <pageMargins left="0.511811024" right="0.511811024" top="0.787401575" bottom="0.787401575" header="0.31496062" footer="0.31496062"/>
  <pageSetup horizontalDpi="300" verticalDpi="300" orientation="portrait" scale="97" r:id="rId2"/>
  <rowBreaks count="1" manualBreakCount="1">
    <brk id="4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Paz Nascimento Neto</dc:creator>
  <cp:keywords/>
  <dc:description/>
  <cp:lastModifiedBy>Cliente01</cp:lastModifiedBy>
  <cp:lastPrinted>2017-06-14T21:28:12Z</cp:lastPrinted>
  <dcterms:created xsi:type="dcterms:W3CDTF">2016-11-20T20:35:55Z</dcterms:created>
  <dcterms:modified xsi:type="dcterms:W3CDTF">2018-12-20T14:23:18Z</dcterms:modified>
  <cp:category/>
  <cp:version/>
  <cp:contentType/>
  <cp:contentStatus/>
</cp:coreProperties>
</file>