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ORÇ" sheetId="1" r:id="rId1"/>
    <sheet name="CRON" sheetId="2" r:id="rId2"/>
    <sheet name="BDI" sheetId="3" r:id="rId3"/>
  </sheets>
  <definedNames>
    <definedName name="_xlnm.Print_Titles" localSheetId="0">'ORÇ'!$1:$7</definedName>
    <definedName name="_xlnm.Print_Titles" localSheetId="1">'CRON'!$1:$7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<sst xmlns="http://schemas.openxmlformats.org/spreadsheetml/2006/main" count="330" uniqueCount="224">
  <si>
    <t>ITEM</t>
  </si>
  <si>
    <t>ESPECIFICAÇÃO</t>
  </si>
  <si>
    <t>QUANT.</t>
  </si>
  <si>
    <t>UNID.</t>
  </si>
  <si>
    <t>PREÇO UNIT.</t>
  </si>
  <si>
    <t>PREÇO PARCIAL</t>
  </si>
  <si>
    <t>PREFEITURA MUNICIPAL DE OURÉM</t>
  </si>
  <si>
    <t>CARTA CONVITE Nº 001/2020 CPL - PMO</t>
  </si>
  <si>
    <t>DATA: 21 DE JANEIRO 2020</t>
  </si>
  <si>
    <t>Licença e Taxas da Obra</t>
  </si>
  <si>
    <t>Placa da Obra em Aço Galvanizado de 3,00x2,00m</t>
  </si>
  <si>
    <t>01</t>
  </si>
  <si>
    <t>01.1</t>
  </si>
  <si>
    <t>01.2</t>
  </si>
  <si>
    <t>01.3</t>
  </si>
  <si>
    <t>Locação da Obra</t>
  </si>
  <si>
    <t>Sub-Total</t>
  </si>
  <si>
    <t>02</t>
  </si>
  <si>
    <t>Bloco de Concreto Intertravado de 9,00cm</t>
  </si>
  <si>
    <t>Meio Fio de Concreto sem Linha D'agua</t>
  </si>
  <si>
    <t>Tinta PVA sobre Meio Fio</t>
  </si>
  <si>
    <t>Infraestrutura:</t>
  </si>
  <si>
    <t>Pavimentação:</t>
  </si>
  <si>
    <t>Serviços Iniciais:</t>
  </si>
  <si>
    <t>02.1</t>
  </si>
  <si>
    <t>02.2</t>
  </si>
  <si>
    <t>02.3</t>
  </si>
  <si>
    <t>03</t>
  </si>
  <si>
    <t>03.1</t>
  </si>
  <si>
    <t>QUIOSQUE:</t>
  </si>
  <si>
    <t>Escavação Manual</t>
  </si>
  <si>
    <t>Lastro de Concreto Magro 3,00cm de Espessura</t>
  </si>
  <si>
    <t>Baldrame em Concreto Simples</t>
  </si>
  <si>
    <t>Impermeabilização</t>
  </si>
  <si>
    <t>Desforma</t>
  </si>
  <si>
    <t>Estrutura:</t>
  </si>
  <si>
    <t>03.2</t>
  </si>
  <si>
    <t>03.3</t>
  </si>
  <si>
    <t>03.4</t>
  </si>
  <si>
    <t>03.5</t>
  </si>
  <si>
    <t>03.6</t>
  </si>
  <si>
    <t>04</t>
  </si>
  <si>
    <t>04.1</t>
  </si>
  <si>
    <t>03.1.1</t>
  </si>
  <si>
    <t>03.1.2</t>
  </si>
  <si>
    <t>03.1.3</t>
  </si>
  <si>
    <t>03.1.4</t>
  </si>
  <si>
    <t>03.1.5</t>
  </si>
  <si>
    <t>03.2.1</t>
  </si>
  <si>
    <t>Concreto Armado FCK 20MPA</t>
  </si>
  <si>
    <t>03.2.2</t>
  </si>
  <si>
    <t>Concreto Armado para Percinta</t>
  </si>
  <si>
    <t>Alvenaria:</t>
  </si>
  <si>
    <t>Alvenaria de Tijolo de Barro Singelo</t>
  </si>
  <si>
    <t>03.3.1</t>
  </si>
  <si>
    <t>Cobertura:</t>
  </si>
  <si>
    <t>03.4.1</t>
  </si>
  <si>
    <t>Estrutura em Madeira Serrada</t>
  </si>
  <si>
    <t>Telha Plan</t>
  </si>
  <si>
    <t>Encaliçamento das Telhas (Beiral e Cumeeira)</t>
  </si>
  <si>
    <t>Barroteamento em Madeira</t>
  </si>
  <si>
    <t>Forro em Lambri de PVC</t>
  </si>
  <si>
    <t>03.4.2</t>
  </si>
  <si>
    <t>03.4.3</t>
  </si>
  <si>
    <t>03.4.4</t>
  </si>
  <si>
    <t>03.4.5</t>
  </si>
  <si>
    <t>Revestimento:</t>
  </si>
  <si>
    <t>Chapisco</t>
  </si>
  <si>
    <t>Emboço</t>
  </si>
  <si>
    <t>Revestimento Cerâmico</t>
  </si>
  <si>
    <t>Granito espessura de 2,00cm</t>
  </si>
  <si>
    <t>03.5.1</t>
  </si>
  <si>
    <t>03.5.2</t>
  </si>
  <si>
    <t>03.5.3</t>
  </si>
  <si>
    <t>03.5.4</t>
  </si>
  <si>
    <t>Piso:</t>
  </si>
  <si>
    <t>03.6.1</t>
  </si>
  <si>
    <t>Contrapiso em Argamessa espessura de 6cm</t>
  </si>
  <si>
    <t>Lajota Cerâmica PEI - 5</t>
  </si>
  <si>
    <t>03.6.2</t>
  </si>
  <si>
    <t>03.7</t>
  </si>
  <si>
    <t>03.7.1</t>
  </si>
  <si>
    <t>Porta de Aço-esteira de enrolar</t>
  </si>
  <si>
    <t>Portão em Grade com Chapa de Ferro 3/16"</t>
  </si>
  <si>
    <t>Ferrolho para Porta e Janela</t>
  </si>
  <si>
    <t>03.8</t>
  </si>
  <si>
    <t>Pintura:</t>
  </si>
  <si>
    <t>Esquadrias:</t>
  </si>
  <si>
    <t>03.7.2</t>
  </si>
  <si>
    <t>03.7.3</t>
  </si>
  <si>
    <t>03.8.1</t>
  </si>
  <si>
    <t>Acrilica Fosca Externa com Massa e Selador</t>
  </si>
  <si>
    <t>03.9</t>
  </si>
  <si>
    <t>Instalações Elétricas:</t>
  </si>
  <si>
    <t>Ponto de Luz (com tubulações, caixas e fiações)</t>
  </si>
  <si>
    <t>Interrupto de 2 teclas simples</t>
  </si>
  <si>
    <t>Luminária com lampada PLL de sobrepor c/ lamp.</t>
  </si>
  <si>
    <t>03.9.1</t>
  </si>
  <si>
    <t>03.9.2</t>
  </si>
  <si>
    <t>03.9.3</t>
  </si>
  <si>
    <t>03.9.4</t>
  </si>
  <si>
    <t>03.9.5</t>
  </si>
  <si>
    <t>03.10</t>
  </si>
  <si>
    <t>Instalações Hidro-Sanitária</t>
  </si>
  <si>
    <t>03.10.1</t>
  </si>
  <si>
    <t>Caixa de Alvenaria de 30x30x30 c/ tampa de Concreto</t>
  </si>
  <si>
    <t xml:space="preserve">Luminária com lampada PLL de sobrepor dupla </t>
  </si>
  <si>
    <t>Ponto de Água Fria (tubos e conexões)</t>
  </si>
  <si>
    <t>Pia com 01 Cuba em Aço Inox</t>
  </si>
  <si>
    <t>Caixa Sifonada de PVC com Grelha 100x100x50mm</t>
  </si>
  <si>
    <t>Ponto de Esgoto (incl. Tubos, conexões, caixa e ralo)</t>
  </si>
  <si>
    <t>03.10.2</t>
  </si>
  <si>
    <t>03.10.3</t>
  </si>
  <si>
    <t>03.10.4</t>
  </si>
  <si>
    <t>03.10.5</t>
  </si>
  <si>
    <t>Serviços Finais:</t>
  </si>
  <si>
    <t>Limpeza Final da Obra</t>
  </si>
  <si>
    <t>TOTAL GERAL</t>
  </si>
  <si>
    <t>R$</t>
  </si>
  <si>
    <t>Tomada 2P+T 20A</t>
  </si>
  <si>
    <t>03.9.6</t>
  </si>
  <si>
    <t>cj</t>
  </si>
  <si>
    <t>m²</t>
  </si>
  <si>
    <t>m2</t>
  </si>
  <si>
    <t>m³</t>
  </si>
  <si>
    <t>m</t>
  </si>
  <si>
    <t>un.</t>
  </si>
  <si>
    <t>Pt</t>
  </si>
  <si>
    <t>Un.</t>
  </si>
  <si>
    <t>ORÇAMENTO</t>
  </si>
  <si>
    <t>CRONOGRAMA FÍSICO FINANCEIRO</t>
  </si>
  <si>
    <t>TOTAL</t>
  </si>
  <si>
    <t>VALOR</t>
  </si>
  <si>
    <t>06</t>
  </si>
  <si>
    <t>Serviços Finais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</si>
  <si>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</si>
  <si>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</si>
  <si>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</si>
  <si>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</si>
  <si>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</si>
  <si>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</si>
  <si>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</si>
  <si>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</si>
  <si>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</si>
  <si>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</si>
  <si>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</si>
  <si>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</si>
  <si>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</si>
  <si>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</si>
  <si>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</si>
  <si>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</si>
  <si>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</si>
  <si>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</si>
  <si>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</si>
  <si>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</si>
  <si>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</si>
  <si>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</si>
  <si>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</si>
  <si>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</si>
  <si>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</si>
  <si>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</si>
  <si>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</si>
  <si>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</si>
  <si>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</si>
  <si>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</si>
  <si>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</si>
  <si>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OBJETIVO:  CONSTRUÇÃO DE UMA PRAÇA COM DOIS QUIOSQUES E ESTACIONAMENTO</t>
  </si>
  <si>
    <t>LOCAL:  TRAVESSA MAJOR FERNANDES,  NA CIDADE DE OURÉM-PA</t>
  </si>
  <si>
    <t>LOCAL: TRAVESSA MAJOR FERNANDES,  NA CIDADE DE OURÉM-PA</t>
  </si>
  <si>
    <t>Calçada</t>
  </si>
  <si>
    <t>Construção de Pavimentação com Aplicação de Concreto Betuminoso Usinado à Quente (CBUQ) espessura de 3,00cm.</t>
  </si>
  <si>
    <t>Meio Fio de Concreto com Linha D'agua</t>
  </si>
  <si>
    <t>Plantio de Palmeira com altura de muda menor ou igual a 2,00m</t>
  </si>
  <si>
    <t>Cumeeira de Barro</t>
  </si>
  <si>
    <t>Disjuntor C32A</t>
  </si>
  <si>
    <t>Praça</t>
  </si>
  <si>
    <t>04.1.1</t>
  </si>
  <si>
    <t>Centro de Distribuição para 03 Disjuntores</t>
  </si>
  <si>
    <t>04.1.2</t>
  </si>
  <si>
    <t>Quadro de Medição monofásico (com disjuntores)</t>
  </si>
  <si>
    <t>Poste de Concreto 300-DN, H=11m</t>
  </si>
  <si>
    <t>Luminária Aberta para Iluminação Pública, para Lampada a Vapor Metálica até 400w com Braço em tubo de Aço Galv. D=50mm</t>
  </si>
  <si>
    <t>Lampada Mista 250W - E27</t>
  </si>
  <si>
    <t>Reator para Lampada Vapor - 220V/250W</t>
  </si>
  <si>
    <t>Relé Fotoelétrico p/ Comando de Iluminação Externa 220V/1000W</t>
  </si>
  <si>
    <t>Ponto de Força</t>
  </si>
  <si>
    <t>Cabo de Cobre 16mm²</t>
  </si>
  <si>
    <t>Cabo de Cobre 10mm²</t>
  </si>
  <si>
    <t>Cabo de Cobre 2,5mm²</t>
  </si>
  <si>
    <t>Haste de Cobre p/ aterramento</t>
  </si>
  <si>
    <t>Disjuntor 1P-16A</t>
  </si>
  <si>
    <t>Disjuntor 2P-20A</t>
  </si>
  <si>
    <t>5</t>
  </si>
  <si>
    <t>Serviços Complementares:</t>
  </si>
  <si>
    <t>Banco em Concreto com 08 Unidades</t>
  </si>
  <si>
    <t>Banco em Concreto de 2,75x0,40m</t>
  </si>
  <si>
    <t>5.1</t>
  </si>
  <si>
    <t>04.1.3</t>
  </si>
  <si>
    <t>04.1.4</t>
  </si>
  <si>
    <t>04.1.5</t>
  </si>
  <si>
    <t>04.1.6</t>
  </si>
  <si>
    <t>04.1.7</t>
  </si>
  <si>
    <t>04.1.8</t>
  </si>
  <si>
    <t>04.1.9</t>
  </si>
  <si>
    <t>04.1.10</t>
  </si>
  <si>
    <t>04.1.11</t>
  </si>
  <si>
    <t>04.1.12</t>
  </si>
  <si>
    <t>04.1.13</t>
  </si>
  <si>
    <t>04.1.14</t>
  </si>
  <si>
    <t>5.1.1</t>
  </si>
  <si>
    <t>06.1</t>
  </si>
  <si>
    <t>06.2</t>
  </si>
  <si>
    <t>06.3</t>
  </si>
  <si>
    <t>Placa de Inauguração em Acrílica 60x40cm</t>
  </si>
  <si>
    <t>Lixeira em Madeira com Estrutura Tubular em Aço</t>
  </si>
  <si>
    <t>03.4.6</t>
  </si>
  <si>
    <t>Instalações Elétrca (Praça)</t>
  </si>
  <si>
    <t>05</t>
  </si>
  <si>
    <t>Serviços Complementares</t>
  </si>
  <si>
    <t>BDI 24,50%</t>
  </si>
  <si>
    <t>02.4</t>
  </si>
  <si>
    <t>02.5</t>
  </si>
  <si>
    <t>02.6</t>
  </si>
  <si>
    <t>02.7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</si>
</sst>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Bodoni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1"/>
      <color rgb="FFFF0000"/>
      <name val="Bodoni MT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 style="medium"/>
      <right style="thin"/>
      <top style="thin"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4" fillId="0" borderId="10" xfId="20" applyFont="1" applyBorder="1" applyAlignment="1">
      <alignment vertical="center"/>
    </xf>
    <xf numFmtId="44" fontId="2" fillId="2" borderId="5" xfId="20" applyFont="1" applyFill="1" applyBorder="1" applyAlignment="1">
      <alignment horizontal="center"/>
    </xf>
    <xf numFmtId="44" fontId="3" fillId="0" borderId="1" xfId="20" applyFont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44" fontId="3" fillId="2" borderId="8" xfId="20" applyFont="1" applyFill="1" applyBorder="1" applyAlignment="1">
      <alignment vertical="center"/>
    </xf>
    <xf numFmtId="44" fontId="3" fillId="2" borderId="8" xfId="20" applyFont="1" applyFill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39" fontId="3" fillId="0" borderId="1" xfId="21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9" fontId="7" fillId="0" borderId="1" xfId="2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4" fontId="5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3" fillId="0" borderId="20" xfId="0" applyFont="1" applyFill="1" applyBorder="1" applyAlignment="1">
      <alignment horizontal="left" vertic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center" vertical="center"/>
    </xf>
    <xf numFmtId="10" fontId="9" fillId="0" borderId="21" xfId="22" applyNumberFormat="1" applyFont="1" applyFill="1" applyBorder="1" applyAlignment="1" applyProtection="1">
      <alignment horizontal="center"/>
      <protection/>
    </xf>
    <xf numFmtId="10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0" fontId="9" fillId="0" borderId="26" xfId="22" applyNumberFormat="1" applyFont="1" applyFill="1" applyBorder="1" applyAlignment="1" applyProtection="1">
      <alignment horizontal="center"/>
      <protection/>
    </xf>
    <xf numFmtId="0" fontId="9" fillId="0" borderId="27" xfId="0" applyFont="1" applyBorder="1"/>
    <xf numFmtId="44" fontId="4" fillId="0" borderId="11" xfId="20" applyFont="1" applyBorder="1" applyAlignment="1">
      <alignment vertical="center"/>
    </xf>
    <xf numFmtId="44" fontId="2" fillId="0" borderId="6" xfId="20" applyFont="1" applyFill="1" applyBorder="1" applyAlignment="1">
      <alignment horizontal="center"/>
    </xf>
    <xf numFmtId="0" fontId="9" fillId="0" borderId="2" xfId="0" applyFont="1" applyBorder="1"/>
    <xf numFmtId="44" fontId="3" fillId="0" borderId="28" xfId="20" applyFont="1" applyFill="1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30" xfId="0" applyFont="1" applyBorder="1"/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/>
    <xf numFmtId="49" fontId="4" fillId="0" borderId="27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2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20" applyFont="1" applyFill="1" applyBorder="1" applyAlignment="1">
      <alignment horizontal="center" vertical="center"/>
    </xf>
    <xf numFmtId="44" fontId="3" fillId="0" borderId="28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44" fontId="3" fillId="0" borderId="8" xfId="20" applyFont="1" applyFill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4" fontId="3" fillId="2" borderId="37" xfId="0" applyNumberFormat="1" applyFont="1" applyFill="1" applyBorder="1" applyAlignment="1">
      <alignment horizontal="center" vertical="center"/>
    </xf>
    <xf numFmtId="44" fontId="3" fillId="2" borderId="20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10" fontId="9" fillId="3" borderId="26" xfId="22" applyNumberFormat="1" applyFont="1" applyFill="1" applyBorder="1" applyAlignment="1" applyProtection="1">
      <alignment horizontal="center"/>
      <protection/>
    </xf>
    <xf numFmtId="10" fontId="8" fillId="3" borderId="40" xfId="22" applyNumberFormat="1" applyFont="1" applyFill="1" applyBorder="1" applyAlignment="1" applyProtection="1">
      <alignment horizontal="center"/>
      <protection/>
    </xf>
    <xf numFmtId="10" fontId="8" fillId="3" borderId="4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21</xdr:row>
      <xdr:rowOff>104775</xdr:rowOff>
    </xdr:from>
    <xdr:to>
      <xdr:col>1</xdr:col>
      <xdr:colOff>3448050</xdr:colOff>
      <xdr:row>21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257675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view="pageBreakPreview" zoomScale="85" zoomScaleSheetLayoutView="85" workbookViewId="0" topLeftCell="A1">
      <selection activeCell="B49" sqref="B49"/>
    </sheetView>
  </sheetViews>
  <sheetFormatPr defaultColWidth="9.140625" defaultRowHeight="15"/>
  <cols>
    <col min="1" max="1" width="6.8515625" style="5" customWidth="1"/>
    <col min="2" max="2" width="46.57421875" style="1" customWidth="1"/>
    <col min="3" max="3" width="9.140625" style="31" customWidth="1"/>
    <col min="4" max="4" width="9.140625" style="24" customWidth="1"/>
    <col min="5" max="5" width="15.00390625" style="32" customWidth="1"/>
    <col min="6" max="6" width="19.00390625" style="0" customWidth="1"/>
  </cols>
  <sheetData>
    <row r="1" spans="1:6" ht="21.75" thickBot="1">
      <c r="A1" s="105" t="s">
        <v>129</v>
      </c>
      <c r="B1" s="106"/>
      <c r="C1" s="106"/>
      <c r="D1" s="106"/>
      <c r="E1" s="106"/>
      <c r="F1" s="107"/>
    </row>
    <row r="2" spans="1:6" ht="15">
      <c r="A2" s="19" t="s">
        <v>6</v>
      </c>
      <c r="B2" s="20"/>
      <c r="C2" s="29"/>
      <c r="D2" s="25"/>
      <c r="E2" s="33"/>
      <c r="F2" s="21"/>
    </row>
    <row r="3" spans="1:6" ht="15">
      <c r="A3" s="108" t="s">
        <v>7</v>
      </c>
      <c r="B3" s="109"/>
      <c r="C3" s="109"/>
      <c r="D3" s="109"/>
      <c r="E3" s="109"/>
      <c r="F3" s="110"/>
    </row>
    <row r="4" spans="1:6" ht="15">
      <c r="A4" s="108" t="s">
        <v>166</v>
      </c>
      <c r="B4" s="109"/>
      <c r="C4" s="109"/>
      <c r="D4" s="109"/>
      <c r="E4" s="109"/>
      <c r="F4" s="110"/>
    </row>
    <row r="5" spans="1:6" ht="15">
      <c r="A5" s="108" t="s">
        <v>167</v>
      </c>
      <c r="B5" s="109"/>
      <c r="C5" s="109"/>
      <c r="D5" s="109"/>
      <c r="E5" s="109"/>
      <c r="F5" s="110"/>
    </row>
    <row r="6" spans="1:6" ht="15.75" thickBot="1">
      <c r="A6" s="111" t="s">
        <v>219</v>
      </c>
      <c r="B6" s="112"/>
      <c r="C6" s="112"/>
      <c r="D6" s="112"/>
      <c r="E6" s="112"/>
      <c r="F6" s="113"/>
    </row>
    <row r="7" spans="1:6" ht="15">
      <c r="A7" s="8" t="s">
        <v>0</v>
      </c>
      <c r="B7" s="9" t="s">
        <v>1</v>
      </c>
      <c r="C7" s="9" t="s">
        <v>2</v>
      </c>
      <c r="D7" s="23" t="s">
        <v>3</v>
      </c>
      <c r="E7" s="34" t="s">
        <v>4</v>
      </c>
      <c r="F7" s="10" t="s">
        <v>5</v>
      </c>
    </row>
    <row r="8" spans="1:6" ht="15">
      <c r="A8" s="13" t="s">
        <v>11</v>
      </c>
      <c r="B8" s="12" t="s">
        <v>23</v>
      </c>
      <c r="C8" s="30"/>
      <c r="D8" s="26"/>
      <c r="E8" s="35"/>
      <c r="F8" s="3"/>
    </row>
    <row r="9" spans="1:6" ht="15">
      <c r="A9" s="4" t="s">
        <v>12</v>
      </c>
      <c r="B9" s="2" t="s">
        <v>9</v>
      </c>
      <c r="C9" s="26">
        <v>1</v>
      </c>
      <c r="D9" s="26" t="s">
        <v>121</v>
      </c>
      <c r="E9" s="35">
        <v>14372.85</v>
      </c>
      <c r="F9" s="39">
        <f>SUM(C9*E9)</f>
        <v>14372.85</v>
      </c>
    </row>
    <row r="10" spans="1:6" ht="15">
      <c r="A10" s="4" t="s">
        <v>13</v>
      </c>
      <c r="B10" s="2" t="s">
        <v>10</v>
      </c>
      <c r="C10" s="26">
        <v>6</v>
      </c>
      <c r="D10" s="26" t="s">
        <v>122</v>
      </c>
      <c r="E10" s="35">
        <v>473.29</v>
      </c>
      <c r="F10" s="39">
        <f aca="true" t="shared" si="0" ref="F10:F11">SUM(C10*E10)</f>
        <v>2839.7400000000002</v>
      </c>
    </row>
    <row r="11" spans="1:6" ht="15">
      <c r="A11" s="4" t="s">
        <v>14</v>
      </c>
      <c r="B11" s="2" t="s">
        <v>15</v>
      </c>
      <c r="C11" s="26">
        <v>843.79</v>
      </c>
      <c r="D11" s="26" t="s">
        <v>123</v>
      </c>
      <c r="E11" s="35">
        <v>5.15</v>
      </c>
      <c r="F11" s="39">
        <f t="shared" si="0"/>
        <v>4345.5185</v>
      </c>
    </row>
    <row r="12" spans="1:6" ht="15">
      <c r="A12" s="6"/>
      <c r="B12" s="11" t="s">
        <v>16</v>
      </c>
      <c r="C12" s="27"/>
      <c r="D12" s="27"/>
      <c r="E12" s="36"/>
      <c r="F12" s="41">
        <f>SUM(F9:F11)</f>
        <v>21558.108500000002</v>
      </c>
    </row>
    <row r="13" spans="1:6" ht="15">
      <c r="A13" s="13" t="s">
        <v>17</v>
      </c>
      <c r="B13" s="12" t="s">
        <v>22</v>
      </c>
      <c r="C13" s="26"/>
      <c r="D13" s="26"/>
      <c r="E13" s="35"/>
      <c r="F13" s="3"/>
    </row>
    <row r="14" spans="1:6" ht="15">
      <c r="A14" s="4" t="s">
        <v>24</v>
      </c>
      <c r="B14" s="22" t="s">
        <v>169</v>
      </c>
      <c r="C14" s="26">
        <v>123.6</v>
      </c>
      <c r="D14" s="26" t="s">
        <v>123</v>
      </c>
      <c r="E14" s="35">
        <v>99.28</v>
      </c>
      <c r="F14" s="39">
        <f aca="true" t="shared" si="1" ref="F14:F20">SUM(C14*E14)</f>
        <v>12271.008</v>
      </c>
    </row>
    <row r="15" spans="1:6" ht="15">
      <c r="A15" s="4" t="s">
        <v>25</v>
      </c>
      <c r="B15" s="2" t="s">
        <v>18</v>
      </c>
      <c r="C15" s="26">
        <v>252.74</v>
      </c>
      <c r="D15" s="26" t="s">
        <v>124</v>
      </c>
      <c r="E15" s="35">
        <v>99.59</v>
      </c>
      <c r="F15" s="39">
        <f t="shared" si="1"/>
        <v>25170.376600000003</v>
      </c>
    </row>
    <row r="16" spans="1:6" ht="45">
      <c r="A16" s="4" t="s">
        <v>26</v>
      </c>
      <c r="B16" s="94" t="s">
        <v>170</v>
      </c>
      <c r="C16" s="26">
        <v>13.69</v>
      </c>
      <c r="D16" s="26" t="s">
        <v>124</v>
      </c>
      <c r="E16" s="35">
        <v>1193.56</v>
      </c>
      <c r="F16" s="39">
        <f t="shared" si="1"/>
        <v>16339.836399999998</v>
      </c>
    </row>
    <row r="17" spans="1:6" ht="15">
      <c r="A17" s="4" t="s">
        <v>220</v>
      </c>
      <c r="B17" s="2" t="s">
        <v>19</v>
      </c>
      <c r="C17" s="26">
        <v>108.49</v>
      </c>
      <c r="D17" s="26" t="s">
        <v>125</v>
      </c>
      <c r="E17" s="35">
        <v>30.45</v>
      </c>
      <c r="F17" s="39">
        <f t="shared" si="1"/>
        <v>3303.5204999999996</v>
      </c>
    </row>
    <row r="18" spans="1:6" ht="15">
      <c r="A18" s="4" t="s">
        <v>221</v>
      </c>
      <c r="B18" s="2" t="s">
        <v>171</v>
      </c>
      <c r="C18" s="26">
        <v>143.91</v>
      </c>
      <c r="D18" s="26" t="s">
        <v>125</v>
      </c>
      <c r="E18" s="35">
        <v>50.68</v>
      </c>
      <c r="F18" s="39">
        <f t="shared" si="1"/>
        <v>7293.3588</v>
      </c>
    </row>
    <row r="19" spans="1:6" ht="15">
      <c r="A19" s="4" t="s">
        <v>222</v>
      </c>
      <c r="B19" s="2" t="s">
        <v>20</v>
      </c>
      <c r="C19" s="26">
        <v>50.48</v>
      </c>
      <c r="D19" s="26" t="s">
        <v>122</v>
      </c>
      <c r="E19" s="35">
        <v>8.81</v>
      </c>
      <c r="F19" s="39">
        <f t="shared" si="1"/>
        <v>444.7288</v>
      </c>
    </row>
    <row r="20" spans="1:6" ht="30">
      <c r="A20" s="4" t="s">
        <v>223</v>
      </c>
      <c r="B20" s="94" t="s">
        <v>172</v>
      </c>
      <c r="C20" s="26">
        <v>10</v>
      </c>
      <c r="D20" s="26" t="s">
        <v>126</v>
      </c>
      <c r="E20" s="35">
        <v>267.65</v>
      </c>
      <c r="F20" s="39">
        <f t="shared" si="1"/>
        <v>2676.5</v>
      </c>
    </row>
    <row r="21" spans="1:6" ht="15">
      <c r="A21" s="6"/>
      <c r="B21" s="11" t="s">
        <v>16</v>
      </c>
      <c r="C21" s="27"/>
      <c r="D21" s="27"/>
      <c r="E21" s="36"/>
      <c r="F21" s="41">
        <f>SUM(F14:F20)</f>
        <v>67499.3291</v>
      </c>
    </row>
    <row r="22" spans="1:6" ht="15">
      <c r="A22" s="13" t="s">
        <v>27</v>
      </c>
      <c r="B22" s="12" t="s">
        <v>29</v>
      </c>
      <c r="C22" s="26"/>
      <c r="D22" s="26"/>
      <c r="E22" s="35"/>
      <c r="F22" s="3"/>
    </row>
    <row r="23" spans="1:6" ht="15">
      <c r="A23" s="4" t="s">
        <v>28</v>
      </c>
      <c r="B23" s="12" t="s">
        <v>21</v>
      </c>
      <c r="C23" s="26"/>
      <c r="D23" s="26"/>
      <c r="E23" s="35"/>
      <c r="F23" s="3"/>
    </row>
    <row r="24" spans="1:6" ht="15">
      <c r="A24" s="4" t="s">
        <v>43</v>
      </c>
      <c r="B24" s="2" t="s">
        <v>30</v>
      </c>
      <c r="C24" s="26">
        <v>1.5</v>
      </c>
      <c r="D24" s="26" t="s">
        <v>124</v>
      </c>
      <c r="E24" s="35">
        <v>51.47</v>
      </c>
      <c r="F24" s="39">
        <f aca="true" t="shared" si="2" ref="F24:F28">SUM(C24*E24)</f>
        <v>77.205</v>
      </c>
    </row>
    <row r="25" spans="1:6" ht="15">
      <c r="A25" s="4" t="s">
        <v>44</v>
      </c>
      <c r="B25" s="2" t="s">
        <v>31</v>
      </c>
      <c r="C25" s="26">
        <v>0.09</v>
      </c>
      <c r="D25" s="26" t="s">
        <v>124</v>
      </c>
      <c r="E25" s="35">
        <v>602.26</v>
      </c>
      <c r="F25" s="39">
        <f t="shared" si="2"/>
        <v>54.203399999999995</v>
      </c>
    </row>
    <row r="26" spans="1:6" ht="15">
      <c r="A26" s="4" t="s">
        <v>45</v>
      </c>
      <c r="B26" s="2" t="s">
        <v>32</v>
      </c>
      <c r="C26" s="26">
        <v>1.2</v>
      </c>
      <c r="D26" s="26" t="s">
        <v>124</v>
      </c>
      <c r="E26" s="35">
        <v>1317.07</v>
      </c>
      <c r="F26" s="39">
        <f t="shared" si="2"/>
        <v>1580.484</v>
      </c>
    </row>
    <row r="27" spans="1:6" ht="15">
      <c r="A27" s="4" t="s">
        <v>46</v>
      </c>
      <c r="B27" s="2" t="s">
        <v>33</v>
      </c>
      <c r="C27" s="26">
        <v>5.99</v>
      </c>
      <c r="D27" s="26" t="s">
        <v>122</v>
      </c>
      <c r="E27" s="35">
        <v>67.44</v>
      </c>
      <c r="F27" s="39">
        <f t="shared" si="2"/>
        <v>403.9656</v>
      </c>
    </row>
    <row r="28" spans="1:6" ht="15">
      <c r="A28" s="4" t="s">
        <v>47</v>
      </c>
      <c r="B28" s="2" t="s">
        <v>34</v>
      </c>
      <c r="C28" s="26">
        <v>7.98</v>
      </c>
      <c r="D28" s="26" t="s">
        <v>122</v>
      </c>
      <c r="E28" s="35">
        <v>5.14</v>
      </c>
      <c r="F28" s="39">
        <f t="shared" si="2"/>
        <v>41.0172</v>
      </c>
    </row>
    <row r="29" spans="1:6" ht="15">
      <c r="A29" s="6"/>
      <c r="B29" s="11" t="s">
        <v>16</v>
      </c>
      <c r="C29" s="27"/>
      <c r="D29" s="27"/>
      <c r="E29" s="36"/>
      <c r="F29" s="41">
        <f>SUM(F24:F28)*2</f>
        <v>4313.750400000001</v>
      </c>
    </row>
    <row r="30" spans="1:6" ht="15">
      <c r="A30" s="4" t="s">
        <v>36</v>
      </c>
      <c r="B30" s="12" t="s">
        <v>35</v>
      </c>
      <c r="C30" s="26"/>
      <c r="D30" s="26"/>
      <c r="E30" s="35"/>
      <c r="F30" s="3"/>
    </row>
    <row r="31" spans="1:6" ht="15">
      <c r="A31" s="4" t="s">
        <v>48</v>
      </c>
      <c r="B31" s="2" t="s">
        <v>49</v>
      </c>
      <c r="C31" s="26">
        <v>0.57</v>
      </c>
      <c r="D31" s="26" t="s">
        <v>124</v>
      </c>
      <c r="E31" s="35">
        <v>2734.21</v>
      </c>
      <c r="F31" s="39">
        <f aca="true" t="shared" si="3" ref="F31:F32">SUM(C31*E31)</f>
        <v>1558.4996999999998</v>
      </c>
    </row>
    <row r="32" spans="1:6" ht="15">
      <c r="A32" s="4" t="s">
        <v>50</v>
      </c>
      <c r="B32" s="2" t="s">
        <v>51</v>
      </c>
      <c r="C32" s="26">
        <v>0.6</v>
      </c>
      <c r="D32" s="26" t="s">
        <v>124</v>
      </c>
      <c r="E32" s="35">
        <v>3155.61</v>
      </c>
      <c r="F32" s="39">
        <f t="shared" si="3"/>
        <v>1893.366</v>
      </c>
    </row>
    <row r="33" spans="1:6" ht="15">
      <c r="A33" s="6"/>
      <c r="B33" s="11" t="s">
        <v>16</v>
      </c>
      <c r="C33" s="27"/>
      <c r="D33" s="27"/>
      <c r="E33" s="36"/>
      <c r="F33" s="41">
        <f>SUM(F31:F32)*2</f>
        <v>6903.7314</v>
      </c>
    </row>
    <row r="34" spans="1:6" ht="15">
      <c r="A34" s="13" t="s">
        <v>37</v>
      </c>
      <c r="B34" s="12" t="s">
        <v>52</v>
      </c>
      <c r="C34" s="26"/>
      <c r="D34" s="26"/>
      <c r="E34" s="35"/>
      <c r="F34" s="3"/>
    </row>
    <row r="35" spans="1:6" ht="15">
      <c r="A35" s="4" t="s">
        <v>54</v>
      </c>
      <c r="B35" s="2" t="s">
        <v>53</v>
      </c>
      <c r="C35" s="26">
        <v>19.67</v>
      </c>
      <c r="D35" s="26" t="s">
        <v>122</v>
      </c>
      <c r="E35" s="35">
        <v>78.88</v>
      </c>
      <c r="F35" s="39">
        <f>SUM(C35*E35)</f>
        <v>1551.5696</v>
      </c>
    </row>
    <row r="36" spans="1:6" ht="15">
      <c r="A36" s="6"/>
      <c r="B36" s="11" t="s">
        <v>16</v>
      </c>
      <c r="C36" s="27"/>
      <c r="D36" s="27"/>
      <c r="E36" s="36"/>
      <c r="F36" s="41">
        <f>SUM(F35)*2</f>
        <v>3103.1392</v>
      </c>
    </row>
    <row r="37" spans="1:6" ht="15">
      <c r="A37" s="13" t="s">
        <v>38</v>
      </c>
      <c r="B37" s="12" t="s">
        <v>55</v>
      </c>
      <c r="C37" s="26"/>
      <c r="D37" s="26"/>
      <c r="E37" s="35"/>
      <c r="F37" s="3"/>
    </row>
    <row r="38" spans="1:6" ht="15">
      <c r="A38" s="4" t="s">
        <v>56</v>
      </c>
      <c r="B38" s="2" t="s">
        <v>57</v>
      </c>
      <c r="C38" s="26">
        <v>17.43</v>
      </c>
      <c r="D38" s="26" t="s">
        <v>122</v>
      </c>
      <c r="E38" s="35">
        <v>89.44</v>
      </c>
      <c r="F38" s="39">
        <f aca="true" t="shared" si="4" ref="F38:F43">SUM(C38*E38)</f>
        <v>1558.9392</v>
      </c>
    </row>
    <row r="39" spans="1:6" ht="15">
      <c r="A39" s="4" t="s">
        <v>62</v>
      </c>
      <c r="B39" s="2" t="s">
        <v>58</v>
      </c>
      <c r="C39" s="26">
        <v>17.43</v>
      </c>
      <c r="D39" s="26" t="s">
        <v>122</v>
      </c>
      <c r="E39" s="35">
        <v>68.38</v>
      </c>
      <c r="F39" s="39">
        <f t="shared" si="4"/>
        <v>1191.8634</v>
      </c>
    </row>
    <row r="40" spans="1:6" ht="15">
      <c r="A40" s="4" t="s">
        <v>63</v>
      </c>
      <c r="B40" s="2" t="s">
        <v>173</v>
      </c>
      <c r="C40" s="26">
        <v>12.56</v>
      </c>
      <c r="D40" s="26" t="s">
        <v>125</v>
      </c>
      <c r="E40" s="35">
        <v>24.15</v>
      </c>
      <c r="F40" s="39">
        <f t="shared" si="4"/>
        <v>303.324</v>
      </c>
    </row>
    <row r="41" spans="1:6" ht="15">
      <c r="A41" s="4" t="s">
        <v>64</v>
      </c>
      <c r="B41" s="2" t="s">
        <v>59</v>
      </c>
      <c r="C41" s="26">
        <v>34</v>
      </c>
      <c r="D41" s="26" t="s">
        <v>124</v>
      </c>
      <c r="E41" s="35">
        <v>12.51</v>
      </c>
      <c r="F41" s="39">
        <f t="shared" si="4"/>
        <v>425.34</v>
      </c>
    </row>
    <row r="42" spans="1:6" ht="15">
      <c r="A42" s="4" t="s">
        <v>65</v>
      </c>
      <c r="B42" s="2" t="s">
        <v>60</v>
      </c>
      <c r="C42" s="26">
        <v>6.76</v>
      </c>
      <c r="D42" s="26" t="s">
        <v>122</v>
      </c>
      <c r="E42" s="35">
        <v>47.72</v>
      </c>
      <c r="F42" s="39">
        <f t="shared" si="4"/>
        <v>322.5872</v>
      </c>
    </row>
    <row r="43" spans="1:6" ht="15">
      <c r="A43" s="4" t="s">
        <v>215</v>
      </c>
      <c r="B43" s="2" t="s">
        <v>61</v>
      </c>
      <c r="C43" s="26">
        <v>6.76</v>
      </c>
      <c r="D43" s="26" t="s">
        <v>122</v>
      </c>
      <c r="E43" s="35">
        <v>29.73</v>
      </c>
      <c r="F43" s="39">
        <f t="shared" si="4"/>
        <v>200.9748</v>
      </c>
    </row>
    <row r="44" spans="1:6" ht="15.75" thickBot="1">
      <c r="A44" s="14"/>
      <c r="B44" s="15" t="s">
        <v>16</v>
      </c>
      <c r="C44" s="28"/>
      <c r="D44" s="28"/>
      <c r="E44" s="37"/>
      <c r="F44" s="42">
        <f>SUM(F38:F43)*2</f>
        <v>8006.0572</v>
      </c>
    </row>
    <row r="45" spans="1:6" ht="15">
      <c r="A45" s="13" t="s">
        <v>39</v>
      </c>
      <c r="B45" s="12" t="s">
        <v>66</v>
      </c>
      <c r="C45" s="26"/>
      <c r="D45" s="26"/>
      <c r="E45" s="35"/>
      <c r="F45" s="3"/>
    </row>
    <row r="46" spans="1:6" ht="15">
      <c r="A46" s="4" t="s">
        <v>71</v>
      </c>
      <c r="B46" s="2" t="s">
        <v>67</v>
      </c>
      <c r="C46" s="26">
        <v>39.34</v>
      </c>
      <c r="D46" s="26" t="s">
        <v>122</v>
      </c>
      <c r="E46" s="35">
        <v>10.68</v>
      </c>
      <c r="F46" s="39">
        <f aca="true" t="shared" si="5" ref="F46:F49">SUM(C46*E46)</f>
        <v>420.1512</v>
      </c>
    </row>
    <row r="47" spans="1:6" ht="15">
      <c r="A47" s="4" t="s">
        <v>72</v>
      </c>
      <c r="B47" s="2" t="s">
        <v>68</v>
      </c>
      <c r="C47" s="26">
        <v>39.34</v>
      </c>
      <c r="D47" s="26" t="s">
        <v>122</v>
      </c>
      <c r="E47" s="35">
        <v>36.76</v>
      </c>
      <c r="F47" s="39">
        <f t="shared" si="5"/>
        <v>1446.1384</v>
      </c>
    </row>
    <row r="48" spans="1:6" ht="15">
      <c r="A48" s="4" t="s">
        <v>73</v>
      </c>
      <c r="B48" s="2" t="s">
        <v>69</v>
      </c>
      <c r="C48" s="26">
        <v>14.79</v>
      </c>
      <c r="D48" s="26" t="s">
        <v>122</v>
      </c>
      <c r="E48" s="35">
        <v>76.02</v>
      </c>
      <c r="F48" s="39">
        <f t="shared" si="5"/>
        <v>1124.3357999999998</v>
      </c>
    </row>
    <row r="49" spans="1:6" ht="15">
      <c r="A49" s="4" t="s">
        <v>74</v>
      </c>
      <c r="B49" s="2" t="s">
        <v>70</v>
      </c>
      <c r="C49" s="26">
        <v>2.56</v>
      </c>
      <c r="D49" s="26" t="s">
        <v>122</v>
      </c>
      <c r="E49" s="35">
        <v>457.86</v>
      </c>
      <c r="F49" s="39">
        <f t="shared" si="5"/>
        <v>1172.1216000000002</v>
      </c>
    </row>
    <row r="50" spans="1:6" ht="15">
      <c r="A50" s="6"/>
      <c r="B50" s="11" t="s">
        <v>16</v>
      </c>
      <c r="C50" s="27"/>
      <c r="D50" s="27"/>
      <c r="E50" s="36"/>
      <c r="F50" s="41">
        <f>SUM(F46:F49)*2</f>
        <v>8325.494</v>
      </c>
    </row>
    <row r="51" spans="1:6" ht="15">
      <c r="A51" s="13" t="s">
        <v>40</v>
      </c>
      <c r="B51" s="12" t="s">
        <v>75</v>
      </c>
      <c r="C51" s="26"/>
      <c r="D51" s="26"/>
      <c r="E51" s="35"/>
      <c r="F51" s="3"/>
    </row>
    <row r="52" spans="1:6" ht="15">
      <c r="A52" s="4" t="s">
        <v>76</v>
      </c>
      <c r="B52" s="2" t="s">
        <v>77</v>
      </c>
      <c r="C52" s="26">
        <v>6.76</v>
      </c>
      <c r="D52" s="26" t="s">
        <v>122</v>
      </c>
      <c r="E52" s="35">
        <v>57.48</v>
      </c>
      <c r="F52" s="39">
        <f aca="true" t="shared" si="6" ref="F52:F53">SUM(C52*E52)</f>
        <v>388.5648</v>
      </c>
    </row>
    <row r="53" spans="1:6" ht="15">
      <c r="A53" s="4" t="s">
        <v>79</v>
      </c>
      <c r="B53" s="2" t="s">
        <v>78</v>
      </c>
      <c r="C53" s="26">
        <v>6.76</v>
      </c>
      <c r="D53" s="26" t="s">
        <v>122</v>
      </c>
      <c r="E53" s="35">
        <v>108.76</v>
      </c>
      <c r="F53" s="39">
        <f t="shared" si="6"/>
        <v>735.2176000000001</v>
      </c>
    </row>
    <row r="54" spans="1:6" ht="15.75" thickBot="1">
      <c r="A54" s="14"/>
      <c r="B54" s="15" t="s">
        <v>16</v>
      </c>
      <c r="C54" s="15"/>
      <c r="D54" s="28"/>
      <c r="E54" s="37"/>
      <c r="F54" s="42">
        <f>SUM(F52:F53)*2</f>
        <v>2247.5648</v>
      </c>
    </row>
    <row r="55" spans="1:6" ht="15">
      <c r="A55" s="13" t="s">
        <v>80</v>
      </c>
      <c r="B55" s="12" t="s">
        <v>87</v>
      </c>
      <c r="C55" s="30"/>
      <c r="D55" s="26"/>
      <c r="E55" s="35"/>
      <c r="F55" s="3"/>
    </row>
    <row r="56" spans="1:6" ht="15">
      <c r="A56" s="4" t="s">
        <v>81</v>
      </c>
      <c r="B56" s="2" t="s">
        <v>82</v>
      </c>
      <c r="C56" s="26">
        <v>6.96</v>
      </c>
      <c r="D56" s="26" t="s">
        <v>122</v>
      </c>
      <c r="E56" s="35">
        <v>497.7</v>
      </c>
      <c r="F56" s="39">
        <f aca="true" t="shared" si="7" ref="F56:F58">SUM(C56*E56)</f>
        <v>3463.9919999999997</v>
      </c>
    </row>
    <row r="57" spans="1:6" ht="15">
      <c r="A57" s="4" t="s">
        <v>88</v>
      </c>
      <c r="B57" s="2" t="s">
        <v>83</v>
      </c>
      <c r="C57" s="26">
        <v>0.92</v>
      </c>
      <c r="D57" s="26" t="s">
        <v>122</v>
      </c>
      <c r="E57" s="35">
        <v>907.94</v>
      </c>
      <c r="F57" s="39">
        <f t="shared" si="7"/>
        <v>835.3048000000001</v>
      </c>
    </row>
    <row r="58" spans="1:6" ht="15">
      <c r="A58" s="4" t="s">
        <v>89</v>
      </c>
      <c r="B58" s="2" t="s">
        <v>84</v>
      </c>
      <c r="C58" s="26">
        <v>6</v>
      </c>
      <c r="D58" s="26" t="s">
        <v>126</v>
      </c>
      <c r="E58" s="35">
        <v>40.55</v>
      </c>
      <c r="F58" s="39">
        <f t="shared" si="7"/>
        <v>243.29999999999998</v>
      </c>
    </row>
    <row r="59" spans="1:6" ht="15">
      <c r="A59" s="6"/>
      <c r="B59" s="11" t="s">
        <v>16</v>
      </c>
      <c r="C59" s="27"/>
      <c r="D59" s="27"/>
      <c r="E59" s="36"/>
      <c r="F59" s="41">
        <f>SUM(F56:F58)*2</f>
        <v>9085.1936</v>
      </c>
    </row>
    <row r="60" spans="1:6" ht="15">
      <c r="A60" s="13" t="s">
        <v>85</v>
      </c>
      <c r="B60" s="12" t="s">
        <v>86</v>
      </c>
      <c r="C60" s="26"/>
      <c r="D60" s="26"/>
      <c r="E60" s="35"/>
      <c r="F60" s="3"/>
    </row>
    <row r="61" spans="1:6" ht="15">
      <c r="A61" s="4" t="s">
        <v>90</v>
      </c>
      <c r="B61" s="2" t="s">
        <v>91</v>
      </c>
      <c r="C61" s="26">
        <v>21.16</v>
      </c>
      <c r="D61" s="26" t="s">
        <v>122</v>
      </c>
      <c r="E61" s="35">
        <v>40.62</v>
      </c>
      <c r="F61" s="39">
        <f>SUM(C61*E61)</f>
        <v>859.5192</v>
      </c>
    </row>
    <row r="62" spans="1:6" ht="15">
      <c r="A62" s="6"/>
      <c r="B62" s="11" t="s">
        <v>16</v>
      </c>
      <c r="C62" s="27"/>
      <c r="D62" s="27"/>
      <c r="E62" s="36"/>
      <c r="F62" s="41">
        <f>SUM(F61)*2</f>
        <v>1719.0384</v>
      </c>
    </row>
    <row r="63" spans="1:6" ht="15">
      <c r="A63" s="13" t="s">
        <v>92</v>
      </c>
      <c r="B63" s="12" t="s">
        <v>93</v>
      </c>
      <c r="C63" s="26"/>
      <c r="D63" s="26"/>
      <c r="E63" s="35"/>
      <c r="F63" s="3"/>
    </row>
    <row r="64" spans="1:6" ht="15">
      <c r="A64" s="4" t="s">
        <v>97</v>
      </c>
      <c r="B64" s="2" t="s">
        <v>94</v>
      </c>
      <c r="C64" s="26">
        <v>10</v>
      </c>
      <c r="D64" s="26" t="s">
        <v>127</v>
      </c>
      <c r="E64" s="35">
        <v>217.13</v>
      </c>
      <c r="F64" s="39">
        <f aca="true" t="shared" si="8" ref="F64:F69">SUM(C64*E64)</f>
        <v>2171.3</v>
      </c>
    </row>
    <row r="65" spans="1:6" ht="15">
      <c r="A65" s="4" t="s">
        <v>98</v>
      </c>
      <c r="B65" s="2" t="s">
        <v>174</v>
      </c>
      <c r="C65" s="26">
        <v>1</v>
      </c>
      <c r="D65" s="26" t="s">
        <v>128</v>
      </c>
      <c r="E65" s="35">
        <v>8.02</v>
      </c>
      <c r="F65" s="39">
        <f t="shared" si="8"/>
        <v>8.02</v>
      </c>
    </row>
    <row r="66" spans="1:6" ht="15">
      <c r="A66" s="4" t="s">
        <v>99</v>
      </c>
      <c r="B66" s="2" t="s">
        <v>95</v>
      </c>
      <c r="C66" s="26">
        <v>1</v>
      </c>
      <c r="D66" s="26" t="s">
        <v>128</v>
      </c>
      <c r="E66" s="35">
        <v>32.62</v>
      </c>
      <c r="F66" s="39">
        <f t="shared" si="8"/>
        <v>32.62</v>
      </c>
    </row>
    <row r="67" spans="1:6" ht="15">
      <c r="A67" s="4" t="s">
        <v>100</v>
      </c>
      <c r="B67" s="2" t="s">
        <v>119</v>
      </c>
      <c r="C67" s="26">
        <v>5</v>
      </c>
      <c r="D67" s="26" t="s">
        <v>128</v>
      </c>
      <c r="E67" s="35">
        <v>25.2</v>
      </c>
      <c r="F67" s="39">
        <f t="shared" si="8"/>
        <v>126</v>
      </c>
    </row>
    <row r="68" spans="1:6" ht="15">
      <c r="A68" s="4" t="s">
        <v>101</v>
      </c>
      <c r="B68" s="2" t="s">
        <v>96</v>
      </c>
      <c r="C68" s="26">
        <v>3</v>
      </c>
      <c r="D68" s="26" t="s">
        <v>128</v>
      </c>
      <c r="E68" s="35">
        <v>179.38</v>
      </c>
      <c r="F68" s="39">
        <f t="shared" si="8"/>
        <v>538.14</v>
      </c>
    </row>
    <row r="69" spans="1:6" ht="15">
      <c r="A69" s="4" t="s">
        <v>120</v>
      </c>
      <c r="B69" s="2" t="s">
        <v>106</v>
      </c>
      <c r="C69" s="26">
        <v>1</v>
      </c>
      <c r="D69" s="26" t="s">
        <v>128</v>
      </c>
      <c r="E69" s="35">
        <v>358.76</v>
      </c>
      <c r="F69" s="39">
        <f t="shared" si="8"/>
        <v>358.76</v>
      </c>
    </row>
    <row r="70" spans="1:6" ht="15">
      <c r="A70" s="6"/>
      <c r="B70" s="11" t="s">
        <v>16</v>
      </c>
      <c r="C70" s="27"/>
      <c r="D70" s="27"/>
      <c r="E70" s="36"/>
      <c r="F70" s="41">
        <f>SUM(F64:F69)*2</f>
        <v>6469.68</v>
      </c>
    </row>
    <row r="71" spans="1:6" ht="15">
      <c r="A71" s="16" t="s">
        <v>102</v>
      </c>
      <c r="B71" s="17" t="s">
        <v>103</v>
      </c>
      <c r="C71" s="27"/>
      <c r="D71" s="27"/>
      <c r="E71" s="36"/>
      <c r="F71" s="41"/>
    </row>
    <row r="72" spans="1:6" ht="15">
      <c r="A72" s="4" t="s">
        <v>104</v>
      </c>
      <c r="B72" s="22" t="s">
        <v>105</v>
      </c>
      <c r="C72" s="26">
        <v>2</v>
      </c>
      <c r="D72" s="26" t="s">
        <v>128</v>
      </c>
      <c r="E72" s="35">
        <v>163.69</v>
      </c>
      <c r="F72" s="39">
        <f aca="true" t="shared" si="9" ref="F72:F76">SUM(C72*E72)</f>
        <v>327.38</v>
      </c>
    </row>
    <row r="73" spans="1:6" ht="15">
      <c r="A73" s="4" t="s">
        <v>111</v>
      </c>
      <c r="B73" s="2" t="s">
        <v>107</v>
      </c>
      <c r="C73" s="26">
        <v>1</v>
      </c>
      <c r="D73" s="26" t="s">
        <v>127</v>
      </c>
      <c r="E73" s="35">
        <v>388.2</v>
      </c>
      <c r="F73" s="39">
        <f t="shared" si="9"/>
        <v>388.2</v>
      </c>
    </row>
    <row r="74" spans="1:6" ht="15">
      <c r="A74" s="4" t="s">
        <v>112</v>
      </c>
      <c r="B74" s="2" t="s">
        <v>108</v>
      </c>
      <c r="C74" s="26">
        <v>1</v>
      </c>
      <c r="D74" s="26" t="s">
        <v>128</v>
      </c>
      <c r="E74" s="35">
        <v>655.28</v>
      </c>
      <c r="F74" s="39">
        <f t="shared" si="9"/>
        <v>655.28</v>
      </c>
    </row>
    <row r="75" spans="1:6" ht="15">
      <c r="A75" s="4" t="s">
        <v>113</v>
      </c>
      <c r="B75" s="2" t="s">
        <v>109</v>
      </c>
      <c r="C75" s="26">
        <v>1</v>
      </c>
      <c r="D75" s="26" t="s">
        <v>128</v>
      </c>
      <c r="E75" s="35">
        <v>22.1</v>
      </c>
      <c r="F75" s="39">
        <f t="shared" si="9"/>
        <v>22.1</v>
      </c>
    </row>
    <row r="76" spans="1:6" ht="15">
      <c r="A76" s="4" t="s">
        <v>114</v>
      </c>
      <c r="B76" s="2" t="s">
        <v>110</v>
      </c>
      <c r="C76" s="26">
        <v>2</v>
      </c>
      <c r="D76" s="26" t="s">
        <v>127</v>
      </c>
      <c r="E76" s="35">
        <v>364.35</v>
      </c>
      <c r="F76" s="39">
        <f t="shared" si="9"/>
        <v>728.7</v>
      </c>
    </row>
    <row r="77" spans="1:6" ht="15">
      <c r="A77" s="6"/>
      <c r="B77" s="11" t="s">
        <v>16</v>
      </c>
      <c r="C77" s="27"/>
      <c r="D77" s="27"/>
      <c r="E77" s="36"/>
      <c r="F77" s="41">
        <f>SUM(F72:F76)*2</f>
        <v>4243.32</v>
      </c>
    </row>
    <row r="78" spans="1:6" ht="15">
      <c r="A78" s="16" t="s">
        <v>41</v>
      </c>
      <c r="B78" s="12" t="s">
        <v>93</v>
      </c>
      <c r="C78" s="27"/>
      <c r="D78" s="27"/>
      <c r="E78" s="36"/>
      <c r="F78" s="41"/>
    </row>
    <row r="79" spans="1:6" ht="15">
      <c r="A79" s="58" t="s">
        <v>42</v>
      </c>
      <c r="B79" s="12" t="s">
        <v>175</v>
      </c>
      <c r="C79" s="56"/>
      <c r="D79" s="56"/>
      <c r="E79" s="57"/>
      <c r="F79" s="59"/>
    </row>
    <row r="80" spans="1:6" ht="15">
      <c r="A80" s="58" t="s">
        <v>176</v>
      </c>
      <c r="B80" s="22" t="s">
        <v>177</v>
      </c>
      <c r="C80" s="56">
        <v>1</v>
      </c>
      <c r="D80" s="56" t="s">
        <v>126</v>
      </c>
      <c r="E80" s="57">
        <v>50.65</v>
      </c>
      <c r="F80" s="39">
        <f aca="true" t="shared" si="10" ref="F80:F82">SUM(C80*E80)</f>
        <v>50.65</v>
      </c>
    </row>
    <row r="81" spans="1:6" ht="15">
      <c r="A81" s="58" t="s">
        <v>178</v>
      </c>
      <c r="B81" s="22" t="s">
        <v>179</v>
      </c>
      <c r="C81" s="56">
        <v>2</v>
      </c>
      <c r="D81" s="56" t="s">
        <v>126</v>
      </c>
      <c r="E81" s="57">
        <v>275.76</v>
      </c>
      <c r="F81" s="39">
        <f t="shared" si="10"/>
        <v>551.52</v>
      </c>
    </row>
    <row r="82" spans="1:6" ht="15.75" thickBot="1">
      <c r="A82" s="60" t="s">
        <v>197</v>
      </c>
      <c r="B82" s="103" t="s">
        <v>180</v>
      </c>
      <c r="C82" s="61">
        <v>5</v>
      </c>
      <c r="D82" s="61" t="s">
        <v>126</v>
      </c>
      <c r="E82" s="104">
        <v>2239.64</v>
      </c>
      <c r="F82" s="97">
        <f t="shared" si="10"/>
        <v>11198.199999999999</v>
      </c>
    </row>
    <row r="83" spans="1:6" ht="45">
      <c r="A83" s="58" t="s">
        <v>198</v>
      </c>
      <c r="B83" s="95" t="s">
        <v>181</v>
      </c>
      <c r="C83" s="56">
        <v>5</v>
      </c>
      <c r="D83" s="56" t="s">
        <v>126</v>
      </c>
      <c r="E83" s="96">
        <v>150.61</v>
      </c>
      <c r="F83" s="39">
        <f aca="true" t="shared" si="11" ref="F83:F85">SUM(C83*E83)</f>
        <v>753.0500000000001</v>
      </c>
    </row>
    <row r="84" spans="1:6" ht="15">
      <c r="A84" s="58" t="s">
        <v>199</v>
      </c>
      <c r="B84" s="95" t="s">
        <v>182</v>
      </c>
      <c r="C84" s="56">
        <v>5</v>
      </c>
      <c r="D84" s="56" t="s">
        <v>128</v>
      </c>
      <c r="E84" s="96">
        <v>37.37</v>
      </c>
      <c r="F84" s="39">
        <f t="shared" si="11"/>
        <v>186.85</v>
      </c>
    </row>
    <row r="85" spans="1:6" ht="15">
      <c r="A85" s="58" t="s">
        <v>200</v>
      </c>
      <c r="B85" s="95" t="s">
        <v>183</v>
      </c>
      <c r="C85" s="56">
        <v>5</v>
      </c>
      <c r="D85" s="56" t="s">
        <v>128</v>
      </c>
      <c r="E85" s="96">
        <v>168.49</v>
      </c>
      <c r="F85" s="39">
        <f t="shared" si="11"/>
        <v>842.45</v>
      </c>
    </row>
    <row r="86" spans="1:6" ht="30">
      <c r="A86" s="99" t="s">
        <v>201</v>
      </c>
      <c r="B86" s="100" t="s">
        <v>184</v>
      </c>
      <c r="C86" s="71">
        <v>5</v>
      </c>
      <c r="D86" s="71" t="s">
        <v>128</v>
      </c>
      <c r="E86" s="101">
        <v>34.65</v>
      </c>
      <c r="F86" s="102">
        <f aca="true" t="shared" si="12" ref="F86:F93">SUM(C86*E86)</f>
        <v>173.25</v>
      </c>
    </row>
    <row r="87" spans="1:6" ht="15">
      <c r="A87" s="58" t="s">
        <v>202</v>
      </c>
      <c r="B87" s="95" t="s">
        <v>185</v>
      </c>
      <c r="C87" s="56">
        <v>5</v>
      </c>
      <c r="D87" s="56" t="s">
        <v>127</v>
      </c>
      <c r="E87" s="96">
        <v>217.13</v>
      </c>
      <c r="F87" s="39">
        <f t="shared" si="12"/>
        <v>1085.65</v>
      </c>
    </row>
    <row r="88" spans="1:6" ht="15">
      <c r="A88" s="58" t="s">
        <v>203</v>
      </c>
      <c r="B88" s="95" t="s">
        <v>186</v>
      </c>
      <c r="C88" s="56">
        <v>160</v>
      </c>
      <c r="D88" s="56" t="s">
        <v>122</v>
      </c>
      <c r="E88" s="96">
        <v>15.72</v>
      </c>
      <c r="F88" s="39">
        <f t="shared" si="12"/>
        <v>2515.2000000000003</v>
      </c>
    </row>
    <row r="89" spans="1:6" ht="15">
      <c r="A89" s="58" t="s">
        <v>204</v>
      </c>
      <c r="B89" s="95" t="s">
        <v>187</v>
      </c>
      <c r="C89" s="56">
        <v>240</v>
      </c>
      <c r="D89" s="56" t="s">
        <v>122</v>
      </c>
      <c r="E89" s="96">
        <v>11.88</v>
      </c>
      <c r="F89" s="39">
        <f t="shared" si="12"/>
        <v>2851.2000000000003</v>
      </c>
    </row>
    <row r="90" spans="1:6" ht="15">
      <c r="A90" s="58" t="s">
        <v>205</v>
      </c>
      <c r="B90" s="95" t="s">
        <v>188</v>
      </c>
      <c r="C90" s="56">
        <v>200</v>
      </c>
      <c r="D90" s="56" t="s">
        <v>122</v>
      </c>
      <c r="E90" s="96">
        <v>5.79</v>
      </c>
      <c r="F90" s="39">
        <f t="shared" si="12"/>
        <v>1158</v>
      </c>
    </row>
    <row r="91" spans="1:6" ht="15">
      <c r="A91" s="58" t="s">
        <v>206</v>
      </c>
      <c r="B91" s="95" t="s">
        <v>189</v>
      </c>
      <c r="C91" s="56">
        <v>3</v>
      </c>
      <c r="D91" s="56" t="s">
        <v>126</v>
      </c>
      <c r="E91" s="96">
        <v>117.52</v>
      </c>
      <c r="F91" s="39">
        <f t="shared" si="12"/>
        <v>352.56</v>
      </c>
    </row>
    <row r="92" spans="1:6" ht="15">
      <c r="A92" s="58" t="s">
        <v>207</v>
      </c>
      <c r="B92" s="95" t="s">
        <v>190</v>
      </c>
      <c r="C92" s="56">
        <v>1</v>
      </c>
      <c r="D92" s="56" t="s">
        <v>128</v>
      </c>
      <c r="E92" s="96">
        <v>20.12</v>
      </c>
      <c r="F92" s="39">
        <f t="shared" si="12"/>
        <v>20.12</v>
      </c>
    </row>
    <row r="93" spans="1:6" ht="15">
      <c r="A93" s="58" t="s">
        <v>208</v>
      </c>
      <c r="B93" s="95" t="s">
        <v>191</v>
      </c>
      <c r="C93" s="56">
        <v>1</v>
      </c>
      <c r="D93" s="56" t="s">
        <v>128</v>
      </c>
      <c r="E93" s="96">
        <v>59.1</v>
      </c>
      <c r="F93" s="39">
        <f t="shared" si="12"/>
        <v>59.1</v>
      </c>
    </row>
    <row r="94" spans="1:6" ht="15">
      <c r="A94" s="6"/>
      <c r="B94" s="11" t="s">
        <v>16</v>
      </c>
      <c r="C94" s="27"/>
      <c r="D94" s="27"/>
      <c r="E94" s="36"/>
      <c r="F94" s="41">
        <f>SUM(F80:F93)</f>
        <v>21797.8</v>
      </c>
    </row>
    <row r="95" spans="1:6" ht="15">
      <c r="A95" s="16" t="s">
        <v>192</v>
      </c>
      <c r="B95" s="12" t="s">
        <v>193</v>
      </c>
      <c r="C95" s="27"/>
      <c r="D95" s="27"/>
      <c r="E95" s="36"/>
      <c r="F95" s="41"/>
    </row>
    <row r="96" spans="1:6" ht="15">
      <c r="A96" s="55" t="s">
        <v>196</v>
      </c>
      <c r="B96" s="7" t="s">
        <v>194</v>
      </c>
      <c r="C96" s="56"/>
      <c r="D96" s="56"/>
      <c r="E96" s="57"/>
      <c r="F96" s="59"/>
    </row>
    <row r="97" spans="1:6" ht="15">
      <c r="A97" s="58" t="s">
        <v>209</v>
      </c>
      <c r="B97" s="22" t="s">
        <v>195</v>
      </c>
      <c r="C97" s="56">
        <v>4</v>
      </c>
      <c r="D97" s="56" t="s">
        <v>128</v>
      </c>
      <c r="E97" s="57">
        <v>329.8</v>
      </c>
      <c r="F97" s="39">
        <f>SUM(C97*E97)</f>
        <v>1319.2</v>
      </c>
    </row>
    <row r="98" spans="1:6" ht="15">
      <c r="A98" s="6"/>
      <c r="B98" s="11" t="s">
        <v>16</v>
      </c>
      <c r="C98" s="27"/>
      <c r="D98" s="27"/>
      <c r="E98" s="36"/>
      <c r="F98" s="41">
        <f>SUM(F97)</f>
        <v>1319.2</v>
      </c>
    </row>
    <row r="99" spans="1:6" ht="15">
      <c r="A99" s="13" t="s">
        <v>133</v>
      </c>
      <c r="B99" s="12" t="s">
        <v>115</v>
      </c>
      <c r="C99" s="26"/>
      <c r="D99" s="26"/>
      <c r="E99" s="35"/>
      <c r="F99" s="3"/>
    </row>
    <row r="100" spans="1:6" ht="15">
      <c r="A100" s="4" t="s">
        <v>210</v>
      </c>
      <c r="B100" s="22" t="s">
        <v>213</v>
      </c>
      <c r="C100" s="26">
        <v>1</v>
      </c>
      <c r="D100" s="26" t="s">
        <v>128</v>
      </c>
      <c r="E100" s="35">
        <v>2326.37</v>
      </c>
      <c r="F100" s="39">
        <f aca="true" t="shared" si="13" ref="F100:F102">SUM(C100*E100)</f>
        <v>2326.37</v>
      </c>
    </row>
    <row r="101" spans="1:6" ht="15">
      <c r="A101" s="4" t="s">
        <v>211</v>
      </c>
      <c r="B101" s="22" t="s">
        <v>214</v>
      </c>
      <c r="C101" s="26">
        <v>4</v>
      </c>
      <c r="D101" s="26" t="s">
        <v>128</v>
      </c>
      <c r="E101" s="35">
        <v>385.24</v>
      </c>
      <c r="F101" s="39">
        <f t="shared" si="13"/>
        <v>1540.96</v>
      </c>
    </row>
    <row r="102" spans="1:6" ht="15">
      <c r="A102" s="4" t="s">
        <v>212</v>
      </c>
      <c r="B102" s="2" t="s">
        <v>116</v>
      </c>
      <c r="C102" s="26">
        <v>843.79</v>
      </c>
      <c r="D102" s="26" t="s">
        <v>122</v>
      </c>
      <c r="E102" s="35">
        <v>6.86</v>
      </c>
      <c r="F102" s="39">
        <f t="shared" si="13"/>
        <v>5788.3994</v>
      </c>
    </row>
    <row r="103" spans="1:6" ht="15">
      <c r="A103" s="6"/>
      <c r="B103" s="11" t="s">
        <v>16</v>
      </c>
      <c r="C103" s="27"/>
      <c r="D103" s="27"/>
      <c r="E103" s="36"/>
      <c r="F103" s="41">
        <f>SUM(F100:F102)</f>
        <v>9655.7294</v>
      </c>
    </row>
    <row r="104" spans="1:6" ht="15">
      <c r="A104" s="4"/>
      <c r="B104" s="2"/>
      <c r="C104" s="26"/>
      <c r="D104" s="26"/>
      <c r="E104" s="35"/>
      <c r="F104" s="3"/>
    </row>
    <row r="105" spans="1:6" ht="15">
      <c r="A105" s="4"/>
      <c r="B105" s="2"/>
      <c r="C105" s="26"/>
      <c r="D105" s="26"/>
      <c r="E105" s="35"/>
      <c r="F105" s="3"/>
    </row>
    <row r="106" spans="1:6" ht="15">
      <c r="A106" s="4"/>
      <c r="B106" s="2"/>
      <c r="C106" s="26"/>
      <c r="D106" s="26"/>
      <c r="E106" s="35"/>
      <c r="F106" s="3"/>
    </row>
    <row r="107" spans="1:6" ht="15">
      <c r="A107" s="4"/>
      <c r="B107" s="2"/>
      <c r="C107" s="26"/>
      <c r="D107" s="26"/>
      <c r="E107" s="35"/>
      <c r="F107" s="3"/>
    </row>
    <row r="108" spans="1:6" ht="15">
      <c r="A108" s="4"/>
      <c r="B108" s="2"/>
      <c r="C108" s="26"/>
      <c r="D108" s="26"/>
      <c r="E108" s="35"/>
      <c r="F108" s="3"/>
    </row>
    <row r="109" spans="1:6" ht="15">
      <c r="A109" s="4"/>
      <c r="B109" s="2"/>
      <c r="C109" s="26"/>
      <c r="D109" s="26"/>
      <c r="E109" s="35"/>
      <c r="F109" s="3"/>
    </row>
    <row r="110" spans="1:6" ht="15">
      <c r="A110" s="4"/>
      <c r="B110" s="2"/>
      <c r="C110" s="26"/>
      <c r="D110" s="26"/>
      <c r="E110" s="35"/>
      <c r="F110" s="3"/>
    </row>
    <row r="111" spans="1:6" ht="15">
      <c r="A111" s="4"/>
      <c r="B111" s="2"/>
      <c r="C111" s="26"/>
      <c r="D111" s="26"/>
      <c r="E111" s="35"/>
      <c r="F111" s="3"/>
    </row>
    <row r="112" spans="1:6" ht="15">
      <c r="A112" s="4"/>
      <c r="B112" s="2"/>
      <c r="C112" s="26"/>
      <c r="D112" s="26"/>
      <c r="E112" s="35"/>
      <c r="F112" s="3"/>
    </row>
    <row r="113" spans="1:6" ht="15">
      <c r="A113" s="4"/>
      <c r="B113" s="2"/>
      <c r="C113" s="26"/>
      <c r="D113" s="26"/>
      <c r="E113" s="35"/>
      <c r="F113" s="3"/>
    </row>
    <row r="114" spans="1:6" ht="15">
      <c r="A114" s="4"/>
      <c r="B114" s="2"/>
      <c r="C114" s="26"/>
      <c r="D114" s="26"/>
      <c r="E114" s="35"/>
      <c r="F114" s="3"/>
    </row>
    <row r="115" spans="1:6" ht="15">
      <c r="A115" s="4"/>
      <c r="B115" s="2"/>
      <c r="C115" s="26"/>
      <c r="D115" s="26"/>
      <c r="E115" s="35"/>
      <c r="F115" s="3"/>
    </row>
    <row r="116" spans="1:6" ht="15">
      <c r="A116" s="4"/>
      <c r="B116" s="2"/>
      <c r="C116" s="26"/>
      <c r="D116" s="26"/>
      <c r="E116" s="35"/>
      <c r="F116" s="3"/>
    </row>
    <row r="117" spans="1:6" ht="15">
      <c r="A117" s="4"/>
      <c r="B117" s="2"/>
      <c r="C117" s="26"/>
      <c r="D117" s="26"/>
      <c r="E117" s="35"/>
      <c r="F117" s="3"/>
    </row>
    <row r="118" spans="1:6" ht="15">
      <c r="A118" s="4"/>
      <c r="B118" s="2"/>
      <c r="C118" s="26"/>
      <c r="D118" s="26"/>
      <c r="E118" s="35"/>
      <c r="F118" s="3"/>
    </row>
    <row r="119" spans="1:6" ht="15.75" thickBot="1">
      <c r="A119" s="14"/>
      <c r="B119" s="18" t="s">
        <v>117</v>
      </c>
      <c r="C119" s="28"/>
      <c r="D119" s="28"/>
      <c r="E119" s="38" t="s">
        <v>118</v>
      </c>
      <c r="F119" s="40">
        <f>SUM(F12,F21,F29,F33,F36,F44,F50,F54,F59,F62,F70,F77,F94,F98,F103)</f>
        <v>176247.13600000003</v>
      </c>
    </row>
  </sheetData>
  <mergeCells count="5">
    <mergeCell ref="A1:F1"/>
    <mergeCell ref="A3:F3"/>
    <mergeCell ref="A4:F4"/>
    <mergeCell ref="A5:F5"/>
    <mergeCell ref="A6:F6"/>
  </mergeCells>
  <printOptions/>
  <pageMargins left="0.2362204724409449" right="0.2362204724409449" top="1.3385826771653544" bottom="0.7480314960629921" header="0.31496062992125984" footer="0.31496062992125984"/>
  <pageSetup fitToHeight="0" fitToWidth="1" horizontalDpi="600" verticalDpi="600" orientation="portrait" paperSize="9" scale="93" r:id="rId2"/>
  <headerFooter>
    <oddHeader>&amp;C&amp;G</oddHeader>
    <oddFooter>&amp;R&amp;"-,Negrito"&amp;12&amp;P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="60" workbookViewId="0" topLeftCell="A1">
      <selection activeCell="A2" sqref="A2:P38"/>
    </sheetView>
  </sheetViews>
  <sheetFormatPr defaultColWidth="9.140625" defaultRowHeight="15"/>
  <cols>
    <col min="1" max="1" width="11.57421875" style="0" customWidth="1"/>
    <col min="2" max="2" width="46.57421875" style="0" customWidth="1"/>
    <col min="3" max="3" width="16.8515625" style="0" customWidth="1"/>
    <col min="4" max="4" width="10.8515625" style="0" bestFit="1" customWidth="1"/>
    <col min="5" max="7" width="9.8515625" style="0" bestFit="1" customWidth="1"/>
    <col min="8" max="14" width="10.00390625" style="0" customWidth="1"/>
    <col min="15" max="15" width="10.8515625" style="0" bestFit="1" customWidth="1"/>
    <col min="16" max="16" width="20.421875" style="0" bestFit="1" customWidth="1"/>
  </cols>
  <sheetData>
    <row r="1" spans="1:16" ht="15.75" thickBot="1">
      <c r="A1" s="118" t="s">
        <v>130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</row>
    <row r="2" spans="1:16" ht="15">
      <c r="A2" s="121" t="s">
        <v>6</v>
      </c>
      <c r="B2" s="122"/>
      <c r="C2" s="29"/>
      <c r="D2" s="25"/>
      <c r="E2" s="25"/>
      <c r="F2" s="25"/>
      <c r="G2" s="25"/>
      <c r="H2" s="33"/>
      <c r="I2" s="33"/>
      <c r="J2" s="33"/>
      <c r="K2" s="33"/>
      <c r="L2" s="33"/>
      <c r="M2" s="33"/>
      <c r="N2" s="33"/>
      <c r="O2" s="33"/>
      <c r="P2" s="21"/>
    </row>
    <row r="3" spans="1:16" ht="15">
      <c r="A3" s="108" t="s">
        <v>7</v>
      </c>
      <c r="B3" s="10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15">
      <c r="A4" s="108" t="s">
        <v>166</v>
      </c>
      <c r="B4" s="109"/>
      <c r="C4" s="109"/>
      <c r="D4" s="109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5" spans="1:16" ht="15">
      <c r="A5" s="93" t="s">
        <v>168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ht="15.75" thickBot="1">
      <c r="A6" s="111" t="s">
        <v>8</v>
      </c>
      <c r="B6" s="11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ht="15">
      <c r="A7" s="8" t="s">
        <v>0</v>
      </c>
      <c r="B7" s="9" t="s">
        <v>1</v>
      </c>
      <c r="C7" s="9" t="s">
        <v>132</v>
      </c>
      <c r="D7" s="23" t="s">
        <v>135</v>
      </c>
      <c r="E7" s="23" t="s">
        <v>136</v>
      </c>
      <c r="F7" s="23" t="s">
        <v>137</v>
      </c>
      <c r="G7" s="23" t="s">
        <v>138</v>
      </c>
      <c r="H7" s="23" t="s">
        <v>139</v>
      </c>
      <c r="I7" s="23" t="s">
        <v>140</v>
      </c>
      <c r="J7" s="23" t="s">
        <v>141</v>
      </c>
      <c r="K7" s="23" t="s">
        <v>142</v>
      </c>
      <c r="L7" s="23" t="s">
        <v>143</v>
      </c>
      <c r="M7" s="23" t="s">
        <v>144</v>
      </c>
      <c r="N7" s="23" t="s">
        <v>145</v>
      </c>
      <c r="O7" s="23" t="s">
        <v>146</v>
      </c>
      <c r="P7" s="126"/>
    </row>
    <row r="8" spans="1:16" ht="15">
      <c r="A8" s="127" t="s">
        <v>11</v>
      </c>
      <c r="B8" s="114" t="s">
        <v>23</v>
      </c>
      <c r="C8" s="116">
        <f>ORÇ!F12</f>
        <v>21558.108500000002</v>
      </c>
      <c r="D8" s="51">
        <v>1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49">
        <f>SUM(D8:I8)</f>
        <v>1</v>
      </c>
    </row>
    <row r="9" spans="1:16" ht="15">
      <c r="A9" s="128"/>
      <c r="B9" s="115"/>
      <c r="C9" s="117"/>
      <c r="D9" s="48">
        <f>SUM(C8*D8)</f>
        <v>21558.108500000002</v>
      </c>
      <c r="E9" s="48">
        <f>SUM(C8*E8)</f>
        <v>0</v>
      </c>
      <c r="F9" s="48">
        <f>SUM(C8*F8)</f>
        <v>0</v>
      </c>
      <c r="G9" s="48">
        <f>SUM(C8*G8)</f>
        <v>0</v>
      </c>
      <c r="H9" s="48">
        <f>SUM(C8*H8)</f>
        <v>0</v>
      </c>
      <c r="I9" s="48">
        <f>SUM(C8*I8)</f>
        <v>0</v>
      </c>
      <c r="J9" s="48">
        <f>SUM(C8*J8)</f>
        <v>0</v>
      </c>
      <c r="K9" s="48">
        <f>SUM(C8*K8)</f>
        <v>0</v>
      </c>
      <c r="L9" s="48">
        <f>SUM(C8*L8)</f>
        <v>0</v>
      </c>
      <c r="M9" s="48">
        <f>SUM(C8*M8)</f>
        <v>0</v>
      </c>
      <c r="N9" s="48">
        <f>SUM(C8*N8)</f>
        <v>0</v>
      </c>
      <c r="O9" s="48">
        <f>SUM(C8*O8)</f>
        <v>0</v>
      </c>
      <c r="P9" s="50">
        <f aca="true" t="shared" si="0" ref="P9:P37">SUM(D9:O9)</f>
        <v>21558.108500000002</v>
      </c>
    </row>
    <row r="10" spans="1:16" ht="15">
      <c r="A10" s="127" t="s">
        <v>17</v>
      </c>
      <c r="B10" s="114" t="s">
        <v>22</v>
      </c>
      <c r="C10" s="116">
        <f>ORÇ!F21</f>
        <v>67499.3291</v>
      </c>
      <c r="D10" s="51">
        <v>0.05</v>
      </c>
      <c r="E10" s="51">
        <v>0.05</v>
      </c>
      <c r="F10" s="51">
        <v>0.1</v>
      </c>
      <c r="G10" s="51">
        <v>0.1</v>
      </c>
      <c r="H10" s="51">
        <v>0.1</v>
      </c>
      <c r="I10" s="51">
        <v>0.1</v>
      </c>
      <c r="J10" s="51">
        <v>0.1</v>
      </c>
      <c r="K10" s="51">
        <v>0.1</v>
      </c>
      <c r="L10" s="51">
        <v>0.1</v>
      </c>
      <c r="M10" s="51">
        <v>0.1</v>
      </c>
      <c r="N10" s="51">
        <v>0.05</v>
      </c>
      <c r="O10" s="51">
        <v>0.05</v>
      </c>
      <c r="P10" s="49">
        <f t="shared" si="0"/>
        <v>1</v>
      </c>
    </row>
    <row r="11" spans="1:16" ht="15">
      <c r="A11" s="128"/>
      <c r="B11" s="115"/>
      <c r="C11" s="117"/>
      <c r="D11" s="48">
        <f aca="true" t="shared" si="1" ref="D11">SUM(C10*D10)</f>
        <v>3374.966455</v>
      </c>
      <c r="E11" s="48">
        <f>SUM(C10*E10)</f>
        <v>3374.966455</v>
      </c>
      <c r="F11" s="48">
        <f>SUM(C10*F10)</f>
        <v>6749.93291</v>
      </c>
      <c r="G11" s="48">
        <f>SUM(C10*G10)</f>
        <v>6749.93291</v>
      </c>
      <c r="H11" s="48">
        <f>SUM(C10*H10)</f>
        <v>6749.93291</v>
      </c>
      <c r="I11" s="48">
        <f>SUM(C10*I10)</f>
        <v>6749.93291</v>
      </c>
      <c r="J11" s="48">
        <f aca="true" t="shared" si="2" ref="J11">SUM(C10*J10)</f>
        <v>6749.93291</v>
      </c>
      <c r="K11" s="48">
        <f>SUM(C10*K10)</f>
        <v>6749.93291</v>
      </c>
      <c r="L11" s="48">
        <f>SUM(C10*L10)</f>
        <v>6749.93291</v>
      </c>
      <c r="M11" s="48">
        <f>SUM(C10*M10)</f>
        <v>6749.93291</v>
      </c>
      <c r="N11" s="48">
        <f>SUM(C10*N10)</f>
        <v>3374.966455</v>
      </c>
      <c r="O11" s="48">
        <f>SUM(C10*O10)</f>
        <v>3374.966455</v>
      </c>
      <c r="P11" s="50">
        <f t="shared" si="0"/>
        <v>67499.32910000002</v>
      </c>
    </row>
    <row r="12" spans="1:16" ht="15">
      <c r="A12" s="127" t="s">
        <v>28</v>
      </c>
      <c r="B12" s="114" t="s">
        <v>21</v>
      </c>
      <c r="C12" s="116">
        <f>ORÇ!F29</f>
        <v>4313.750400000001</v>
      </c>
      <c r="D12" s="51">
        <v>0</v>
      </c>
      <c r="E12" s="51">
        <v>0.05</v>
      </c>
      <c r="F12" s="51">
        <v>0.05</v>
      </c>
      <c r="G12" s="51">
        <v>0.3</v>
      </c>
      <c r="H12" s="51">
        <v>0.3</v>
      </c>
      <c r="I12" s="51">
        <v>0.3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49">
        <f t="shared" si="0"/>
        <v>1</v>
      </c>
    </row>
    <row r="13" spans="1:16" ht="15">
      <c r="A13" s="128"/>
      <c r="B13" s="115"/>
      <c r="C13" s="117"/>
      <c r="D13" s="48">
        <f aca="true" t="shared" si="3" ref="D13">SUM(C12*D12)</f>
        <v>0</v>
      </c>
      <c r="E13" s="48">
        <f>SUM(C12*E12)</f>
        <v>215.68752000000006</v>
      </c>
      <c r="F13" s="48">
        <f>SUM(C12*F12)</f>
        <v>215.68752000000006</v>
      </c>
      <c r="G13" s="48">
        <f>SUM(C12*G12)</f>
        <v>1294.1251200000002</v>
      </c>
      <c r="H13" s="48">
        <f>SUM(C12*H12)</f>
        <v>1294.1251200000002</v>
      </c>
      <c r="I13" s="48">
        <f>SUM(C12*I12)</f>
        <v>1294.1251200000002</v>
      </c>
      <c r="J13" s="48">
        <f aca="true" t="shared" si="4" ref="J13">SUM(C12*J12)</f>
        <v>0</v>
      </c>
      <c r="K13" s="48">
        <f aca="true" t="shared" si="5" ref="K13">SUM(C12*K12)</f>
        <v>0</v>
      </c>
      <c r="L13" s="48">
        <f>SUM(C12*L12)</f>
        <v>0</v>
      </c>
      <c r="M13" s="48">
        <f>SUM(C12*M12)</f>
        <v>0</v>
      </c>
      <c r="N13" s="48">
        <f>SUM(C12*N12)</f>
        <v>0</v>
      </c>
      <c r="O13" s="48">
        <f>SUM(C12*O12)</f>
        <v>0</v>
      </c>
      <c r="P13" s="50">
        <f t="shared" si="0"/>
        <v>4313.750400000001</v>
      </c>
    </row>
    <row r="14" spans="1:16" ht="15">
      <c r="A14" s="127" t="s">
        <v>36</v>
      </c>
      <c r="B14" s="114" t="s">
        <v>35</v>
      </c>
      <c r="C14" s="116">
        <f>ORÇ!F33</f>
        <v>6903.7314</v>
      </c>
      <c r="D14" s="51">
        <v>0</v>
      </c>
      <c r="E14" s="51">
        <v>0</v>
      </c>
      <c r="F14" s="51">
        <v>0.1</v>
      </c>
      <c r="G14" s="51">
        <v>0.3</v>
      </c>
      <c r="H14" s="51">
        <v>0.3</v>
      </c>
      <c r="I14" s="51">
        <v>0.3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49">
        <f t="shared" si="0"/>
        <v>1</v>
      </c>
    </row>
    <row r="15" spans="1:16" ht="15">
      <c r="A15" s="128"/>
      <c r="B15" s="115"/>
      <c r="C15" s="117"/>
      <c r="D15" s="48">
        <f aca="true" t="shared" si="6" ref="D15">SUM(C14*D14)</f>
        <v>0</v>
      </c>
      <c r="E15" s="48">
        <f>SUM(C14*E14)</f>
        <v>0</v>
      </c>
      <c r="F15" s="48">
        <f>SUM(C14*F14)</f>
        <v>690.37314</v>
      </c>
      <c r="G15" s="48">
        <f>SUM(C14*G14)</f>
        <v>2071.11942</v>
      </c>
      <c r="H15" s="48">
        <f>SUM(C14*H14)</f>
        <v>2071.11942</v>
      </c>
      <c r="I15" s="48">
        <f>SUM(C14*I14)</f>
        <v>2071.11942</v>
      </c>
      <c r="J15" s="48">
        <f aca="true" t="shared" si="7" ref="J15">SUM(C14*J14)</f>
        <v>0</v>
      </c>
      <c r="K15" s="48">
        <f aca="true" t="shared" si="8" ref="K15">SUM(C14*K14)</f>
        <v>0</v>
      </c>
      <c r="L15" s="48">
        <f>SUM(C14*L14)</f>
        <v>0</v>
      </c>
      <c r="M15" s="48">
        <f>SUM(C14*M14)</f>
        <v>0</v>
      </c>
      <c r="N15" s="48">
        <f>SUM(C14*N14)</f>
        <v>0</v>
      </c>
      <c r="O15" s="48">
        <f>SUM(C14*O14)</f>
        <v>0</v>
      </c>
      <c r="P15" s="50">
        <f t="shared" si="0"/>
        <v>6903.7314</v>
      </c>
    </row>
    <row r="16" spans="1:16" ht="15">
      <c r="A16" s="127" t="s">
        <v>37</v>
      </c>
      <c r="B16" s="114" t="s">
        <v>52</v>
      </c>
      <c r="C16" s="116">
        <f>ORÇ!F36</f>
        <v>3103.1392</v>
      </c>
      <c r="D16" s="51">
        <v>0</v>
      </c>
      <c r="E16" s="51">
        <v>0</v>
      </c>
      <c r="F16" s="51">
        <v>0</v>
      </c>
      <c r="G16" s="51">
        <v>0.1</v>
      </c>
      <c r="H16" s="51">
        <v>0.1</v>
      </c>
      <c r="I16" s="51">
        <v>0.1</v>
      </c>
      <c r="J16" s="51">
        <v>0.2</v>
      </c>
      <c r="K16" s="51">
        <v>0.5</v>
      </c>
      <c r="L16" s="51">
        <v>0</v>
      </c>
      <c r="M16" s="51">
        <v>0</v>
      </c>
      <c r="N16" s="51">
        <v>0</v>
      </c>
      <c r="O16" s="51">
        <v>0</v>
      </c>
      <c r="P16" s="49">
        <f t="shared" si="0"/>
        <v>1</v>
      </c>
    </row>
    <row r="17" spans="1:16" ht="15">
      <c r="A17" s="128"/>
      <c r="B17" s="115"/>
      <c r="C17" s="117"/>
      <c r="D17" s="48">
        <f aca="true" t="shared" si="9" ref="D17">SUM(C16*D16)</f>
        <v>0</v>
      </c>
      <c r="E17" s="48">
        <f>SUM(C16*E16)</f>
        <v>0</v>
      </c>
      <c r="F17" s="48">
        <f>SUM(C16*F16)</f>
        <v>0</v>
      </c>
      <c r="G17" s="48">
        <f>SUM(C16*G16)</f>
        <v>310.31392000000005</v>
      </c>
      <c r="H17" s="48">
        <f>SUM(C16*H16)</f>
        <v>310.31392000000005</v>
      </c>
      <c r="I17" s="48">
        <f>SUM(C16*I16)</f>
        <v>310.31392000000005</v>
      </c>
      <c r="J17" s="48">
        <f aca="true" t="shared" si="10" ref="J17">SUM(C16*J16)</f>
        <v>620.6278400000001</v>
      </c>
      <c r="K17" s="48">
        <f aca="true" t="shared" si="11" ref="K17">SUM(C16*K16)</f>
        <v>1551.5696</v>
      </c>
      <c r="L17" s="48">
        <f>SUM(C16*L16)</f>
        <v>0</v>
      </c>
      <c r="M17" s="48">
        <f>SUM(C16*M16)</f>
        <v>0</v>
      </c>
      <c r="N17" s="48">
        <f>SUM(C16*N16)</f>
        <v>0</v>
      </c>
      <c r="O17" s="48">
        <f>SUM(C16*O16)</f>
        <v>0</v>
      </c>
      <c r="P17" s="50">
        <f t="shared" si="0"/>
        <v>3103.1392000000005</v>
      </c>
    </row>
    <row r="18" spans="1:16" ht="15">
      <c r="A18" s="127" t="s">
        <v>38</v>
      </c>
      <c r="B18" s="114" t="s">
        <v>55</v>
      </c>
      <c r="C18" s="116">
        <f>ORÇ!F44</f>
        <v>8006.0572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0.5</v>
      </c>
      <c r="L18" s="51">
        <v>0.5</v>
      </c>
      <c r="M18" s="51">
        <v>0</v>
      </c>
      <c r="N18" s="51">
        <v>0</v>
      </c>
      <c r="O18" s="51">
        <v>0</v>
      </c>
      <c r="P18" s="49">
        <f t="shared" si="0"/>
        <v>1</v>
      </c>
    </row>
    <row r="19" spans="1:16" ht="15">
      <c r="A19" s="128"/>
      <c r="B19" s="115"/>
      <c r="C19" s="117"/>
      <c r="D19" s="48">
        <f aca="true" t="shared" si="12" ref="D19">SUM(C18*D18)</f>
        <v>0</v>
      </c>
      <c r="E19" s="48">
        <f>SUM(C18*E18)</f>
        <v>0</v>
      </c>
      <c r="F19" s="48">
        <f>SUM(C18*F18)</f>
        <v>0</v>
      </c>
      <c r="G19" s="48">
        <f>SUM(C18*G18)</f>
        <v>0</v>
      </c>
      <c r="H19" s="48">
        <f>SUM(C18*H18)</f>
        <v>0</v>
      </c>
      <c r="I19" s="48">
        <f>SUM(C18*I18)</f>
        <v>0</v>
      </c>
      <c r="J19" s="48">
        <f aca="true" t="shared" si="13" ref="J19">SUM(C18*J18)</f>
        <v>0</v>
      </c>
      <c r="K19" s="48">
        <f aca="true" t="shared" si="14" ref="K19">SUM(C18*K18)</f>
        <v>4003.0286</v>
      </c>
      <c r="L19" s="48">
        <f>SUM(C18*L18)</f>
        <v>4003.0286</v>
      </c>
      <c r="M19" s="48">
        <f>SUM(C18*M18)</f>
        <v>0</v>
      </c>
      <c r="N19" s="48">
        <f>SUM(C18*N18)</f>
        <v>0</v>
      </c>
      <c r="O19" s="48">
        <f>SUM(C18*O18)</f>
        <v>0</v>
      </c>
      <c r="P19" s="50">
        <f t="shared" si="0"/>
        <v>8006.0572</v>
      </c>
    </row>
    <row r="20" spans="1:16" ht="15">
      <c r="A20" s="127" t="s">
        <v>39</v>
      </c>
      <c r="B20" s="114" t="s">
        <v>66</v>
      </c>
      <c r="C20" s="116">
        <f>ORÇ!F50</f>
        <v>8325.494</v>
      </c>
      <c r="D20" s="51">
        <v>0</v>
      </c>
      <c r="E20" s="51">
        <v>0</v>
      </c>
      <c r="F20" s="51">
        <v>0</v>
      </c>
      <c r="G20" s="51">
        <v>0.2</v>
      </c>
      <c r="H20" s="51">
        <v>0.3</v>
      </c>
      <c r="I20" s="51">
        <v>0.4</v>
      </c>
      <c r="J20" s="51">
        <v>0.1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1</v>
      </c>
    </row>
    <row r="21" spans="1:16" ht="15">
      <c r="A21" s="128"/>
      <c r="B21" s="115"/>
      <c r="C21" s="117"/>
      <c r="D21" s="48">
        <f aca="true" t="shared" si="15" ref="D21">SUM(C20*D20)</f>
        <v>0</v>
      </c>
      <c r="E21" s="48">
        <f>SUM(C20*E20)</f>
        <v>0</v>
      </c>
      <c r="F21" s="48">
        <f>SUM(C20*F20)</f>
        <v>0</v>
      </c>
      <c r="G21" s="48">
        <f>SUM(C20*G20)</f>
        <v>1665.0988000000002</v>
      </c>
      <c r="H21" s="48">
        <f>SUM(C20*H20)</f>
        <v>2497.6482</v>
      </c>
      <c r="I21" s="48">
        <f>SUM(C20*I20)</f>
        <v>3330.1976000000004</v>
      </c>
      <c r="J21" s="48">
        <f aca="true" t="shared" si="16" ref="J21">SUM(C20*J20)</f>
        <v>832.5494000000001</v>
      </c>
      <c r="K21" s="48">
        <f aca="true" t="shared" si="17" ref="K21">SUM(C20*K20)</f>
        <v>0</v>
      </c>
      <c r="L21" s="48">
        <f>SUM(C20*L20)</f>
        <v>0</v>
      </c>
      <c r="M21" s="48">
        <f>SUM(C20*M20)</f>
        <v>0</v>
      </c>
      <c r="N21" s="48">
        <f>SUM(C20*N20)</f>
        <v>0</v>
      </c>
      <c r="O21" s="48">
        <f>SUM(C20*O20)</f>
        <v>0</v>
      </c>
      <c r="P21" s="50">
        <f t="shared" si="0"/>
        <v>8325.494</v>
      </c>
    </row>
    <row r="22" spans="1:16" ht="15">
      <c r="A22" s="127" t="s">
        <v>40</v>
      </c>
      <c r="B22" s="114" t="s">
        <v>75</v>
      </c>
      <c r="C22" s="116">
        <f>ORÇ!F54</f>
        <v>2247.5648</v>
      </c>
      <c r="D22" s="51">
        <v>0</v>
      </c>
      <c r="E22" s="51">
        <v>0</v>
      </c>
      <c r="F22" s="51">
        <v>0</v>
      </c>
      <c r="G22" s="51">
        <v>0.05</v>
      </c>
      <c r="H22" s="51">
        <v>0.05</v>
      </c>
      <c r="I22" s="51">
        <v>0.2</v>
      </c>
      <c r="J22" s="51">
        <v>0.2</v>
      </c>
      <c r="K22" s="51">
        <v>0.4</v>
      </c>
      <c r="L22" s="51">
        <v>0.1</v>
      </c>
      <c r="M22" s="51">
        <v>0</v>
      </c>
      <c r="N22" s="51">
        <v>0</v>
      </c>
      <c r="O22" s="51">
        <v>0</v>
      </c>
      <c r="P22" s="49">
        <f t="shared" si="0"/>
        <v>1</v>
      </c>
    </row>
    <row r="23" spans="1:16" ht="15">
      <c r="A23" s="128"/>
      <c r="B23" s="115"/>
      <c r="C23" s="117"/>
      <c r="D23" s="48">
        <f aca="true" t="shared" si="18" ref="D23">SUM(C22*D22)</f>
        <v>0</v>
      </c>
      <c r="E23" s="48">
        <f>SUM(C22*E22)</f>
        <v>0</v>
      </c>
      <c r="F23" s="48">
        <f>SUM(C22*F22)</f>
        <v>0</v>
      </c>
      <c r="G23" s="48">
        <f>SUM(C22*G22)</f>
        <v>112.37824</v>
      </c>
      <c r="H23" s="48">
        <f>SUM(C22*H22)</f>
        <v>112.37824</v>
      </c>
      <c r="I23" s="48">
        <f>SUM(C22*I22)</f>
        <v>449.51296</v>
      </c>
      <c r="J23" s="48">
        <f aca="true" t="shared" si="19" ref="J23">SUM(C22*J22)</f>
        <v>449.51296</v>
      </c>
      <c r="K23" s="48">
        <f aca="true" t="shared" si="20" ref="K23">SUM(C22*K22)</f>
        <v>899.02592</v>
      </c>
      <c r="L23" s="48">
        <f>SUM(C22*L22)</f>
        <v>224.75648</v>
      </c>
      <c r="M23" s="48">
        <f>SUM(C22*M22)</f>
        <v>0</v>
      </c>
      <c r="N23" s="48">
        <f>SUM(C22*N22)</f>
        <v>0</v>
      </c>
      <c r="O23" s="48">
        <f>SUM(C22*O22)</f>
        <v>0</v>
      </c>
      <c r="P23" s="50">
        <f t="shared" si="0"/>
        <v>2247.5648</v>
      </c>
    </row>
    <row r="24" spans="1:16" ht="15">
      <c r="A24" s="127" t="s">
        <v>80</v>
      </c>
      <c r="B24" s="114" t="s">
        <v>87</v>
      </c>
      <c r="C24" s="116">
        <f>ORÇ!F59</f>
        <v>9085.1936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0.3</v>
      </c>
      <c r="O24" s="51">
        <v>0.7</v>
      </c>
      <c r="P24" s="49">
        <f t="shared" si="0"/>
        <v>1</v>
      </c>
    </row>
    <row r="25" spans="1:16" ht="15">
      <c r="A25" s="128"/>
      <c r="B25" s="115"/>
      <c r="C25" s="117"/>
      <c r="D25" s="48">
        <f aca="true" t="shared" si="21" ref="D25">SUM(C24*D24)</f>
        <v>0</v>
      </c>
      <c r="E25" s="48">
        <f>SUM(C24*E24)</f>
        <v>0</v>
      </c>
      <c r="F25" s="48">
        <f>SUM(C24*F24)</f>
        <v>0</v>
      </c>
      <c r="G25" s="48">
        <f>SUM(C24*G24)</f>
        <v>0</v>
      </c>
      <c r="H25" s="48">
        <f>SUM(C24*H24)</f>
        <v>0</v>
      </c>
      <c r="I25" s="48">
        <f>SUM(C24*I24)</f>
        <v>0</v>
      </c>
      <c r="J25" s="48">
        <f aca="true" t="shared" si="22" ref="J25">SUM(C24*J24)</f>
        <v>0</v>
      </c>
      <c r="K25" s="48">
        <f aca="true" t="shared" si="23" ref="K25">SUM(C24*K24)</f>
        <v>0</v>
      </c>
      <c r="L25" s="48">
        <f>SUM(C24*L24)</f>
        <v>0</v>
      </c>
      <c r="M25" s="48">
        <f>SUM(C24*M24)</f>
        <v>0</v>
      </c>
      <c r="N25" s="48">
        <f>SUM(C24*N24)</f>
        <v>2725.5580800000002</v>
      </c>
      <c r="O25" s="48">
        <f>SUM(C24*O24)</f>
        <v>6359.63552</v>
      </c>
      <c r="P25" s="50">
        <f t="shared" si="0"/>
        <v>9085.1936</v>
      </c>
    </row>
    <row r="26" spans="1:16" ht="15">
      <c r="A26" s="127" t="s">
        <v>85</v>
      </c>
      <c r="B26" s="114" t="s">
        <v>86</v>
      </c>
      <c r="C26" s="116">
        <f>ORÇ!F62</f>
        <v>1719.0384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1</v>
      </c>
      <c r="P26" s="49">
        <f t="shared" si="0"/>
        <v>1</v>
      </c>
    </row>
    <row r="27" spans="1:16" ht="15">
      <c r="A27" s="128"/>
      <c r="B27" s="115"/>
      <c r="C27" s="117"/>
      <c r="D27" s="48">
        <f aca="true" t="shared" si="24" ref="D27">SUM(C26*D26)</f>
        <v>0</v>
      </c>
      <c r="E27" s="48">
        <f>SUM(C26*E26)</f>
        <v>0</v>
      </c>
      <c r="F27" s="48">
        <f>SUM(C26*F26)</f>
        <v>0</v>
      </c>
      <c r="G27" s="48">
        <f>SUM(C26*G26)</f>
        <v>0</v>
      </c>
      <c r="H27" s="48">
        <f>SUM(C26*H26)</f>
        <v>0</v>
      </c>
      <c r="I27" s="48">
        <f>SUM(C26*I26)</f>
        <v>0</v>
      </c>
      <c r="J27" s="48">
        <f aca="true" t="shared" si="25" ref="J27">SUM(C26*J26)</f>
        <v>0</v>
      </c>
      <c r="K27" s="48">
        <f aca="true" t="shared" si="26" ref="K27">SUM(C26*K26)</f>
        <v>0</v>
      </c>
      <c r="L27" s="48">
        <f>SUM(C26*L26)</f>
        <v>0</v>
      </c>
      <c r="M27" s="48">
        <f>SUM(C26*M26)</f>
        <v>0</v>
      </c>
      <c r="N27" s="48">
        <f>SUM(C26*N26)</f>
        <v>0</v>
      </c>
      <c r="O27" s="48">
        <f>SUM(C26*O26)</f>
        <v>1719.0384</v>
      </c>
      <c r="P27" s="50">
        <f t="shared" si="0"/>
        <v>1719.0384</v>
      </c>
    </row>
    <row r="28" spans="1:16" ht="15">
      <c r="A28" s="127" t="s">
        <v>92</v>
      </c>
      <c r="B28" s="114" t="s">
        <v>93</v>
      </c>
      <c r="C28" s="116">
        <f>ORÇ!F70</f>
        <v>6469.68</v>
      </c>
      <c r="D28" s="51">
        <v>0</v>
      </c>
      <c r="E28" s="51">
        <v>0</v>
      </c>
      <c r="F28" s="51">
        <v>0</v>
      </c>
      <c r="G28" s="51">
        <v>0</v>
      </c>
      <c r="H28" s="51">
        <v>0.1</v>
      </c>
      <c r="I28" s="51">
        <v>0.1</v>
      </c>
      <c r="J28" s="51">
        <v>0.1</v>
      </c>
      <c r="K28" s="51">
        <v>0.1</v>
      </c>
      <c r="L28" s="51">
        <v>0.1</v>
      </c>
      <c r="M28" s="51">
        <v>0.1</v>
      </c>
      <c r="N28" s="51">
        <v>0.2</v>
      </c>
      <c r="O28" s="51">
        <v>0.2</v>
      </c>
      <c r="P28" s="49">
        <f t="shared" si="0"/>
        <v>1</v>
      </c>
    </row>
    <row r="29" spans="1:16" ht="15">
      <c r="A29" s="128"/>
      <c r="B29" s="115"/>
      <c r="C29" s="117"/>
      <c r="D29" s="48">
        <f aca="true" t="shared" si="27" ref="D29">SUM(C28*D28)</f>
        <v>0</v>
      </c>
      <c r="E29" s="48">
        <f>SUM(C28*E28)</f>
        <v>0</v>
      </c>
      <c r="F29" s="48">
        <f>SUM(C28*F28)</f>
        <v>0</v>
      </c>
      <c r="G29" s="48">
        <f>SUM(C28*G28)</f>
        <v>0</v>
      </c>
      <c r="H29" s="48">
        <f>SUM(C28*H28)</f>
        <v>646.9680000000001</v>
      </c>
      <c r="I29" s="48">
        <f>SUM(C28*I28)</f>
        <v>646.9680000000001</v>
      </c>
      <c r="J29" s="48">
        <f aca="true" t="shared" si="28" ref="J29">SUM(C28*J28)</f>
        <v>646.9680000000001</v>
      </c>
      <c r="K29" s="48">
        <f aca="true" t="shared" si="29" ref="K29">SUM(C28*K28)</f>
        <v>646.9680000000001</v>
      </c>
      <c r="L29" s="48">
        <f>SUM(C28*L28)</f>
        <v>646.9680000000001</v>
      </c>
      <c r="M29" s="48">
        <f>SUM(C28*M28)</f>
        <v>646.9680000000001</v>
      </c>
      <c r="N29" s="48">
        <f>SUM(C28*N28)</f>
        <v>1293.9360000000001</v>
      </c>
      <c r="O29" s="48">
        <f>SUM(C28*O28)</f>
        <v>1293.9360000000001</v>
      </c>
      <c r="P29" s="50">
        <f t="shared" si="0"/>
        <v>6469.68</v>
      </c>
    </row>
    <row r="30" spans="1:16" ht="15">
      <c r="A30" s="127" t="s">
        <v>102</v>
      </c>
      <c r="B30" s="114" t="s">
        <v>103</v>
      </c>
      <c r="C30" s="116">
        <f>ORÇ!F77</f>
        <v>4243.32</v>
      </c>
      <c r="D30" s="51">
        <v>0</v>
      </c>
      <c r="E30" s="51">
        <v>0</v>
      </c>
      <c r="F30" s="51">
        <v>0.05</v>
      </c>
      <c r="G30" s="51">
        <v>0.05</v>
      </c>
      <c r="H30" s="51">
        <v>0.1</v>
      </c>
      <c r="I30" s="51">
        <v>0.1</v>
      </c>
      <c r="J30" s="51">
        <v>0.1</v>
      </c>
      <c r="K30" s="51">
        <v>0.1</v>
      </c>
      <c r="L30" s="51">
        <v>0.1</v>
      </c>
      <c r="M30" s="51">
        <v>0.1</v>
      </c>
      <c r="N30" s="51">
        <v>0.1</v>
      </c>
      <c r="O30" s="51">
        <v>0.2</v>
      </c>
      <c r="P30" s="49">
        <f t="shared" si="0"/>
        <v>1</v>
      </c>
    </row>
    <row r="31" spans="1:16" ht="15">
      <c r="A31" s="128"/>
      <c r="B31" s="115"/>
      <c r="C31" s="117"/>
      <c r="D31" s="48">
        <f aca="true" t="shared" si="30" ref="D31">SUM(C30*D30)</f>
        <v>0</v>
      </c>
      <c r="E31" s="48">
        <f>SUM(C30*E30)</f>
        <v>0</v>
      </c>
      <c r="F31" s="48">
        <f>SUM(C30*F30)</f>
        <v>212.166</v>
      </c>
      <c r="G31" s="48">
        <f>SUM(C30*G30)</f>
        <v>212.166</v>
      </c>
      <c r="H31" s="48">
        <f>SUM(C30*H30)</f>
        <v>424.332</v>
      </c>
      <c r="I31" s="48">
        <f>SUM(C30*I30)</f>
        <v>424.332</v>
      </c>
      <c r="J31" s="48">
        <f aca="true" t="shared" si="31" ref="J31">SUM(C30*J30)</f>
        <v>424.332</v>
      </c>
      <c r="K31" s="48">
        <f aca="true" t="shared" si="32" ref="K31">SUM(C30*K30)</f>
        <v>424.332</v>
      </c>
      <c r="L31" s="48">
        <f>SUM(C30*L30)</f>
        <v>424.332</v>
      </c>
      <c r="M31" s="48">
        <f>SUM(C30*M30)</f>
        <v>424.332</v>
      </c>
      <c r="N31" s="48">
        <f>SUM(C30*N30)</f>
        <v>424.332</v>
      </c>
      <c r="O31" s="48">
        <f>SUM(C30*O30)</f>
        <v>848.664</v>
      </c>
      <c r="P31" s="50">
        <f t="shared" si="0"/>
        <v>4243.32</v>
      </c>
    </row>
    <row r="32" spans="1:16" ht="15">
      <c r="A32" s="127" t="s">
        <v>41</v>
      </c>
      <c r="B32" s="114" t="s">
        <v>216</v>
      </c>
      <c r="C32" s="116">
        <f>ORÇ!F94</f>
        <v>21797.8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0.1</v>
      </c>
      <c r="M32" s="51">
        <v>0.3</v>
      </c>
      <c r="N32" s="51">
        <v>0.3</v>
      </c>
      <c r="O32" s="51">
        <v>0.3</v>
      </c>
      <c r="P32" s="49">
        <f aca="true" t="shared" si="33" ref="P32:P35">SUM(D32:O32)</f>
        <v>1</v>
      </c>
    </row>
    <row r="33" spans="1:16" ht="15">
      <c r="A33" s="128"/>
      <c r="B33" s="115"/>
      <c r="C33" s="117"/>
      <c r="D33" s="48">
        <f aca="true" t="shared" si="34" ref="D33">SUM(C32*D32)</f>
        <v>0</v>
      </c>
      <c r="E33" s="48">
        <f>SUM(C32*E32)</f>
        <v>0</v>
      </c>
      <c r="F33" s="48">
        <f>SUM(C32*F32)</f>
        <v>0</v>
      </c>
      <c r="G33" s="48">
        <f>SUM(C32*G32)</f>
        <v>0</v>
      </c>
      <c r="H33" s="48">
        <f>SUM(C32*H32)</f>
        <v>0</v>
      </c>
      <c r="I33" s="48">
        <f>SUM(C32*I32)</f>
        <v>0</v>
      </c>
      <c r="J33" s="48">
        <f aca="true" t="shared" si="35" ref="J33">SUM(C32*J32)</f>
        <v>0</v>
      </c>
      <c r="K33" s="48">
        <f aca="true" t="shared" si="36" ref="K33">SUM(C32*K32)</f>
        <v>0</v>
      </c>
      <c r="L33" s="48">
        <f>SUM(C32*L32)</f>
        <v>2179.78</v>
      </c>
      <c r="M33" s="48">
        <f>SUM(C32*M32)</f>
        <v>6539.339999999999</v>
      </c>
      <c r="N33" s="48">
        <f>SUM(C32*N32)</f>
        <v>6539.339999999999</v>
      </c>
      <c r="O33" s="48">
        <f>SUM(C32*O32)</f>
        <v>6539.339999999999</v>
      </c>
      <c r="P33" s="50">
        <f t="shared" si="33"/>
        <v>21797.8</v>
      </c>
    </row>
    <row r="34" spans="1:16" ht="15">
      <c r="A34" s="127" t="s">
        <v>217</v>
      </c>
      <c r="B34" s="114" t="s">
        <v>218</v>
      </c>
      <c r="C34" s="116">
        <f>ORÇ!F98</f>
        <v>1319.2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0.2</v>
      </c>
      <c r="L34" s="51">
        <v>0.2</v>
      </c>
      <c r="M34" s="51">
        <v>0.2</v>
      </c>
      <c r="N34" s="51">
        <v>0.2</v>
      </c>
      <c r="O34" s="51">
        <v>0.2</v>
      </c>
      <c r="P34" s="49">
        <f t="shared" si="33"/>
        <v>1</v>
      </c>
    </row>
    <row r="35" spans="1:16" ht="15">
      <c r="A35" s="128"/>
      <c r="B35" s="115"/>
      <c r="C35" s="117"/>
      <c r="D35" s="48">
        <f aca="true" t="shared" si="37" ref="D35">SUM(C34*D34)</f>
        <v>0</v>
      </c>
      <c r="E35" s="48">
        <f>SUM(C34*E34)</f>
        <v>0</v>
      </c>
      <c r="F35" s="48">
        <f>SUM(C34*F34)</f>
        <v>0</v>
      </c>
      <c r="G35" s="48">
        <f>SUM(C34*G34)</f>
        <v>0</v>
      </c>
      <c r="H35" s="48">
        <f>SUM(C34*H34)</f>
        <v>0</v>
      </c>
      <c r="I35" s="48">
        <f>SUM(C34*I34)</f>
        <v>0</v>
      </c>
      <c r="J35" s="48">
        <f aca="true" t="shared" si="38" ref="J35">SUM(C34*J34)</f>
        <v>0</v>
      </c>
      <c r="K35" s="48">
        <f aca="true" t="shared" si="39" ref="K35">SUM(C34*K34)</f>
        <v>263.84000000000003</v>
      </c>
      <c r="L35" s="48">
        <f>SUM(C34*L34)</f>
        <v>263.84000000000003</v>
      </c>
      <c r="M35" s="48">
        <f>SUM(C34*M34)</f>
        <v>263.84000000000003</v>
      </c>
      <c r="N35" s="48">
        <f>SUM(C34*N34)</f>
        <v>263.84000000000003</v>
      </c>
      <c r="O35" s="48">
        <f>SUM(C34*O34)</f>
        <v>263.84000000000003</v>
      </c>
      <c r="P35" s="50">
        <f t="shared" si="33"/>
        <v>1319.2000000000003</v>
      </c>
    </row>
    <row r="36" spans="1:16" ht="15">
      <c r="A36" s="127" t="s">
        <v>41</v>
      </c>
      <c r="B36" s="114" t="s">
        <v>134</v>
      </c>
      <c r="C36" s="116">
        <f>ORÇ!F103</f>
        <v>9655.7294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0.2</v>
      </c>
      <c r="N36" s="51">
        <v>0.3</v>
      </c>
      <c r="O36" s="51">
        <v>0.5</v>
      </c>
      <c r="P36" s="49">
        <f t="shared" si="0"/>
        <v>1</v>
      </c>
    </row>
    <row r="37" spans="1:16" ht="15">
      <c r="A37" s="128"/>
      <c r="B37" s="115"/>
      <c r="C37" s="117"/>
      <c r="D37" s="48">
        <f aca="true" t="shared" si="40" ref="D37">SUM(C36*D36)</f>
        <v>0</v>
      </c>
      <c r="E37" s="48">
        <f>SUM(C36*E36)</f>
        <v>0</v>
      </c>
      <c r="F37" s="48">
        <f>SUM(C36*F36)</f>
        <v>0</v>
      </c>
      <c r="G37" s="48">
        <f>SUM(C36*G36)</f>
        <v>0</v>
      </c>
      <c r="H37" s="48">
        <f>SUM(C36*H36)</f>
        <v>0</v>
      </c>
      <c r="I37" s="48">
        <f>SUM(C36*I36)</f>
        <v>0</v>
      </c>
      <c r="J37" s="48">
        <f aca="true" t="shared" si="41" ref="J37">SUM(C36*J36)</f>
        <v>0</v>
      </c>
      <c r="K37" s="48">
        <f aca="true" t="shared" si="42" ref="K37">SUM(C36*K36)</f>
        <v>0</v>
      </c>
      <c r="L37" s="48">
        <f>SUM(C36*L36)</f>
        <v>0</v>
      </c>
      <c r="M37" s="48">
        <f>SUM(C36*M36)</f>
        <v>1931.14588</v>
      </c>
      <c r="N37" s="48">
        <f>SUM(C36*N36)</f>
        <v>2896.71882</v>
      </c>
      <c r="O37" s="48">
        <f>SUM(C36*O36)</f>
        <v>4827.8647</v>
      </c>
      <c r="P37" s="50">
        <f t="shared" si="0"/>
        <v>9655.7294</v>
      </c>
    </row>
    <row r="38" spans="1:16" ht="15.75" thickBot="1">
      <c r="A38" s="14"/>
      <c r="B38" s="15" t="s">
        <v>131</v>
      </c>
      <c r="C38" s="47">
        <f>SUM(C8:C36)</f>
        <v>176247.13600000003</v>
      </c>
      <c r="D38" s="98">
        <f>SUM(D9,D11,D13,D15,D17,D19,D21,D23,D25,D27,D29,D31,D33,D35,D37)</f>
        <v>24933.074955000004</v>
      </c>
      <c r="E38" s="98">
        <f aca="true" t="shared" si="43" ref="E38:O38">SUM(E9,E11,E13,E15,E17,E19,E21,E23,E25,E27,E29,E31,E33,E35,E37)</f>
        <v>3590.653975</v>
      </c>
      <c r="F38" s="98">
        <f t="shared" si="43"/>
        <v>7868.159570000001</v>
      </c>
      <c r="G38" s="98">
        <f t="shared" si="43"/>
        <v>12415.134409999999</v>
      </c>
      <c r="H38" s="98">
        <f t="shared" si="43"/>
        <v>14106.81781</v>
      </c>
      <c r="I38" s="98">
        <f t="shared" si="43"/>
        <v>15276.50193</v>
      </c>
      <c r="J38" s="98">
        <f t="shared" si="43"/>
        <v>9723.923110000002</v>
      </c>
      <c r="K38" s="98">
        <f t="shared" si="43"/>
        <v>14538.697030000001</v>
      </c>
      <c r="L38" s="98">
        <f t="shared" si="43"/>
        <v>14492.637990000003</v>
      </c>
      <c r="M38" s="98">
        <f t="shared" si="43"/>
        <v>16555.55879</v>
      </c>
      <c r="N38" s="98">
        <f t="shared" si="43"/>
        <v>17518.691355000003</v>
      </c>
      <c r="O38" s="98">
        <f t="shared" si="43"/>
        <v>25227.285075</v>
      </c>
      <c r="P38" s="42">
        <f>SUM(D38:O38)</f>
        <v>176247.13600000003</v>
      </c>
    </row>
  </sheetData>
  <mergeCells count="50">
    <mergeCell ref="A32:A33"/>
    <mergeCell ref="B32:B33"/>
    <mergeCell ref="C32:C33"/>
    <mergeCell ref="A34:A35"/>
    <mergeCell ref="B34:B35"/>
    <mergeCell ref="C34:C35"/>
    <mergeCell ref="A6:B6"/>
    <mergeCell ref="A1:P1"/>
    <mergeCell ref="A2:B2"/>
    <mergeCell ref="A3:B3"/>
    <mergeCell ref="A4:D4"/>
    <mergeCell ref="B36:B37"/>
    <mergeCell ref="A36:A37"/>
    <mergeCell ref="C36:C3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62" r:id="rId2"/>
  <headerFooter>
    <oddHeader>&amp;C&amp;G</oddHeader>
    <oddFooter>&amp;R&amp;"-,Negrito"&amp;18&amp;P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5" zoomScaleSheetLayoutView="85" workbookViewId="0" topLeftCell="A1">
      <selection activeCell="A8" sqref="A8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1" spans="1:5" ht="21.75" thickBot="1">
      <c r="A1" s="105" t="s">
        <v>147</v>
      </c>
      <c r="B1" s="106"/>
      <c r="C1" s="106"/>
      <c r="D1" s="106"/>
      <c r="E1" s="107"/>
    </row>
    <row r="2" spans="1:5" ht="15">
      <c r="A2" s="19" t="s">
        <v>6</v>
      </c>
      <c r="B2" s="20"/>
      <c r="C2" s="29"/>
      <c r="D2" s="25"/>
      <c r="E2" s="81"/>
    </row>
    <row r="3" spans="1:5" ht="15">
      <c r="A3" s="108" t="s">
        <v>7</v>
      </c>
      <c r="B3" s="109"/>
      <c r="C3" s="109"/>
      <c r="D3" s="109"/>
      <c r="E3" s="110"/>
    </row>
    <row r="4" spans="1:5" ht="15">
      <c r="A4" s="108" t="s">
        <v>166</v>
      </c>
      <c r="B4" s="109"/>
      <c r="C4" s="109"/>
      <c r="D4" s="109"/>
      <c r="E4" s="110"/>
    </row>
    <row r="5" spans="1:5" ht="15">
      <c r="A5" s="108" t="s">
        <v>168</v>
      </c>
      <c r="B5" s="109"/>
      <c r="C5" s="109"/>
      <c r="D5" s="109"/>
      <c r="E5" s="110"/>
    </row>
    <row r="6" spans="1:5" ht="15.75" thickBot="1">
      <c r="A6" s="111" t="s">
        <v>8</v>
      </c>
      <c r="B6" s="112"/>
      <c r="C6" s="112"/>
      <c r="D6" s="112"/>
      <c r="E6" s="113"/>
    </row>
    <row r="7" spans="1:5" ht="15">
      <c r="A7" s="52"/>
      <c r="B7" s="68" t="s">
        <v>148</v>
      </c>
      <c r="C7" s="53"/>
      <c r="D7" s="54"/>
      <c r="E7" s="82"/>
    </row>
    <row r="8" spans="1:5" ht="15">
      <c r="A8" s="66"/>
      <c r="B8" s="70" t="s">
        <v>149</v>
      </c>
      <c r="C8" s="72">
        <v>0.02</v>
      </c>
      <c r="D8" s="70"/>
      <c r="E8" s="83"/>
    </row>
    <row r="9" spans="1:5" ht="15">
      <c r="A9" s="67"/>
      <c r="B9" s="70" t="s">
        <v>150</v>
      </c>
      <c r="C9" s="72">
        <v>0.006</v>
      </c>
      <c r="D9" s="70"/>
      <c r="E9" s="83"/>
    </row>
    <row r="10" spans="1:5" ht="15">
      <c r="A10" s="67"/>
      <c r="B10" s="70" t="s">
        <v>151</v>
      </c>
      <c r="C10" s="73">
        <v>0.006</v>
      </c>
      <c r="D10" s="70"/>
      <c r="E10" s="83"/>
    </row>
    <row r="11" spans="1:5" ht="15">
      <c r="A11" s="67"/>
      <c r="B11" s="70" t="s">
        <v>152</v>
      </c>
      <c r="C11" s="72">
        <v>0.0059</v>
      </c>
      <c r="D11" s="70"/>
      <c r="E11" s="83"/>
    </row>
    <row r="12" spans="1:5" ht="15">
      <c r="A12" s="67"/>
      <c r="B12" s="70" t="s">
        <v>153</v>
      </c>
      <c r="C12" s="72">
        <v>0.0412</v>
      </c>
      <c r="D12" s="70"/>
      <c r="E12" s="83"/>
    </row>
    <row r="13" spans="1:5" ht="15.75" thickBot="1">
      <c r="A13" s="66"/>
      <c r="B13" s="70" t="s">
        <v>154</v>
      </c>
      <c r="C13" s="129">
        <f>C20</f>
        <v>0.1315</v>
      </c>
      <c r="D13" s="70"/>
      <c r="E13" s="83"/>
    </row>
    <row r="14" spans="1:5" ht="15.75" thickBot="1">
      <c r="A14" s="58"/>
      <c r="B14" s="69"/>
      <c r="C14" s="71"/>
      <c r="D14" s="71"/>
      <c r="E14" s="84"/>
    </row>
    <row r="15" spans="1:5" ht="15.75" thickBot="1">
      <c r="A15" s="74" t="s">
        <v>155</v>
      </c>
      <c r="B15" s="75" t="s">
        <v>156</v>
      </c>
      <c r="C15" s="76"/>
      <c r="D15" s="76"/>
      <c r="E15" s="85"/>
    </row>
    <row r="16" spans="1:5" ht="15">
      <c r="A16" s="77" t="s">
        <v>157</v>
      </c>
      <c r="B16" s="62" t="s">
        <v>158</v>
      </c>
      <c r="C16" s="72">
        <v>0.05</v>
      </c>
      <c r="D16" s="63"/>
      <c r="E16" s="86"/>
    </row>
    <row r="17" spans="1:5" ht="15">
      <c r="A17" s="77" t="s">
        <v>159</v>
      </c>
      <c r="B17" s="62" t="s">
        <v>160</v>
      </c>
      <c r="C17" s="72">
        <v>0.0065</v>
      </c>
      <c r="D17" s="63"/>
      <c r="E17" s="86"/>
    </row>
    <row r="18" spans="1:5" ht="15">
      <c r="A18" s="77" t="s">
        <v>161</v>
      </c>
      <c r="B18" s="62" t="s">
        <v>162</v>
      </c>
      <c r="C18" s="72">
        <v>0.03</v>
      </c>
      <c r="D18" s="63"/>
      <c r="E18" s="86"/>
    </row>
    <row r="19" spans="1:5" ht="15.75" thickBot="1">
      <c r="A19" s="78" t="s">
        <v>163</v>
      </c>
      <c r="B19" s="64" t="s">
        <v>164</v>
      </c>
      <c r="C19" s="79">
        <v>0.045</v>
      </c>
      <c r="D19" s="65"/>
      <c r="E19" s="87"/>
    </row>
    <row r="20" spans="1:5" ht="15.75" thickBot="1">
      <c r="A20" s="80"/>
      <c r="B20" s="63"/>
      <c r="C20" s="130">
        <f>SUM(C16:C19)</f>
        <v>0.1315</v>
      </c>
      <c r="D20" s="63"/>
      <c r="E20" s="86"/>
    </row>
    <row r="21" spans="1:10" ht="15.75" thickBot="1">
      <c r="A21" s="123" t="s">
        <v>165</v>
      </c>
      <c r="B21" s="124"/>
      <c r="C21" s="124"/>
      <c r="D21" s="124"/>
      <c r="E21" s="125"/>
      <c r="F21" s="91"/>
      <c r="G21" s="91"/>
      <c r="H21" s="91"/>
      <c r="I21" s="91"/>
      <c r="J21" s="92"/>
    </row>
    <row r="22" spans="1:10" ht="67.5" customHeight="1" thickBot="1">
      <c r="A22" s="88"/>
      <c r="B22" s="89"/>
      <c r="C22" s="131">
        <f>ROUND((((1+C8+C9+C10)*(1+C11)*(1+C12))/(1-C13))-1,3)</f>
        <v>0.245</v>
      </c>
      <c r="D22" s="89"/>
      <c r="E22" s="90"/>
      <c r="F22" s="92"/>
      <c r="G22" s="92"/>
      <c r="H22" s="92"/>
      <c r="I22" s="92"/>
      <c r="J22" s="92"/>
    </row>
  </sheetData>
  <mergeCells count="6">
    <mergeCell ref="A21:E21"/>
    <mergeCell ref="A1:E1"/>
    <mergeCell ref="A3:E3"/>
    <mergeCell ref="A4:E4"/>
    <mergeCell ref="A5:E5"/>
    <mergeCell ref="A6:E6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&amp;R&amp;"-,Negrito"&amp;16&amp;P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jorge luis pinto mesquita</cp:lastModifiedBy>
  <cp:lastPrinted>2020-01-28T11:30:01Z</cp:lastPrinted>
  <dcterms:created xsi:type="dcterms:W3CDTF">2020-01-23T09:53:25Z</dcterms:created>
  <dcterms:modified xsi:type="dcterms:W3CDTF">2020-01-28T11:31:13Z</dcterms:modified>
  <cp:category/>
  <cp:version/>
  <cp:contentType/>
  <cp:contentStatus/>
</cp:coreProperties>
</file>