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0" yWindow="900" windowWidth="14430" windowHeight="9495" tabRatio="813" firstSheet="2" activeTab="2"/>
  </bookViews>
  <sheets>
    <sheet name="SER.PRE.1.0" sheetId="13" r:id="rId1"/>
    <sheet name="PAV.2.0" sheetId="15" r:id="rId2"/>
    <sheet name="Memória de Cálculo" sheetId="30" r:id="rId3"/>
    <sheet name="Orçamento" sheetId="31" r:id="rId4"/>
  </sheets>
  <definedNames>
    <definedName name="_xlnm.Print_Area" localSheetId="2">'Memória de Cálculo'!$A$1:$M$273</definedName>
    <definedName name="_xlnm.Print_Area" localSheetId="3">'Orçamento'!$A$1:$I$119</definedName>
    <definedName name="_xlnm.Print_Area" localSheetId="1">'PAV.2.0'!$A$1:$J$40</definedName>
    <definedName name="_xlnm.Print_Area" localSheetId="0">'SER.PRE.1.0'!$A$1:$K$29</definedName>
    <definedName name="_xlnm.Print_Titles" localSheetId="3">'Orçamento'!$10:$11</definedName>
  </definedNames>
  <calcPr calcId="144525"/>
</workbook>
</file>

<file path=xl/sharedStrings.xml><?xml version="1.0" encoding="utf-8"?>
<sst xmlns="http://schemas.openxmlformats.org/spreadsheetml/2006/main" count="554" uniqueCount="98">
  <si>
    <t>1.1</t>
  </si>
  <si>
    <t>SERVIÇOS INICIAIS</t>
  </si>
  <si>
    <t>m²</t>
  </si>
  <si>
    <t>m³</t>
  </si>
  <si>
    <t>TABELA</t>
  </si>
  <si>
    <t>CÓDIGO</t>
  </si>
  <si>
    <t>und</t>
  </si>
  <si>
    <t>2.1</t>
  </si>
  <si>
    <t>m</t>
  </si>
  <si>
    <t>x</t>
  </si>
  <si>
    <t>=</t>
  </si>
  <si>
    <t>1.2</t>
  </si>
  <si>
    <t>Placa de Obra</t>
  </si>
  <si>
    <t>PO=</t>
  </si>
  <si>
    <t>LO=</t>
  </si>
  <si>
    <t>Item</t>
  </si>
  <si>
    <t>A total=</t>
  </si>
  <si>
    <t>comp.</t>
  </si>
  <si>
    <t xml:space="preserve">PAVIMENTAÇÃO </t>
  </si>
  <si>
    <t>1.</t>
  </si>
  <si>
    <t>larg</t>
  </si>
  <si>
    <t>largura</t>
  </si>
  <si>
    <t>altura</t>
  </si>
  <si>
    <t>BDI</t>
  </si>
  <si>
    <t>comprimento</t>
  </si>
  <si>
    <t>total</t>
  </si>
  <si>
    <t>SEDOP</t>
  </si>
  <si>
    <t>área total do terreno</t>
  </si>
  <si>
    <t xml:space="preserve"> área conforme demarcação do projeto</t>
  </si>
  <si>
    <t xml:space="preserve">largura </t>
  </si>
  <si>
    <t>Quantidade =</t>
  </si>
  <si>
    <t>Área Playground =</t>
  </si>
  <si>
    <t>Área gramada total =</t>
  </si>
  <si>
    <t>(sem área de meio fio)</t>
  </si>
  <si>
    <t>Área Praça =</t>
  </si>
  <si>
    <t>Área canteiro =</t>
  </si>
  <si>
    <t>Área de calçada = Área da Praça (sem área de meio fio) - Área canteiros - Área Playground</t>
  </si>
  <si>
    <t>MEMÓRIA DE CÁLCULO 2</t>
  </si>
  <si>
    <t>MEMÓRIA DE CÁLCULO 1</t>
  </si>
  <si>
    <t>COMPRIMENTO DE MEIO FIO TOTAL =</t>
  </si>
  <si>
    <t>2.2</t>
  </si>
  <si>
    <t>perímetro dos canteiros</t>
  </si>
  <si>
    <t>quantidade</t>
  </si>
  <si>
    <t>perímetro do playground</t>
  </si>
  <si>
    <t>quant. de placas</t>
  </si>
  <si>
    <t>P.T=</t>
  </si>
  <si>
    <t>quant. De rampas</t>
  </si>
  <si>
    <t>ÁREA DE PISO TÁTIL</t>
  </si>
  <si>
    <t>cj</t>
  </si>
  <si>
    <t>Total=</t>
  </si>
  <si>
    <r>
      <t xml:space="preserve">CONTRATANTE: </t>
    </r>
    <r>
      <rPr>
        <sz val="11"/>
        <rFont val="Arial"/>
        <family val="2"/>
      </rPr>
      <t xml:space="preserve"> PREFEITURA MUNICIPAL DE OURÉM - PARÁ</t>
    </r>
  </si>
  <si>
    <r>
      <t>VALOR:</t>
    </r>
    <r>
      <rPr>
        <sz val="11"/>
        <rFont val="Arial"/>
        <family val="2"/>
      </rPr>
      <t xml:space="preserve"> </t>
    </r>
  </si>
  <si>
    <r>
      <t>PRAZO:</t>
    </r>
    <r>
      <rPr>
        <sz val="11"/>
        <rFont val="Arial"/>
        <family val="2"/>
      </rPr>
      <t xml:space="preserve"> </t>
    </r>
  </si>
  <si>
    <t>A=</t>
  </si>
  <si>
    <t>Discrição dos Serviços</t>
  </si>
  <si>
    <t>Unid.</t>
  </si>
  <si>
    <t>Quant.</t>
  </si>
  <si>
    <t xml:space="preserve">PREÇO UNIT. </t>
  </si>
  <si>
    <t>PREÇO C/ BDI</t>
  </si>
  <si>
    <t>VALOR TOTAL</t>
  </si>
  <si>
    <t>1</t>
  </si>
  <si>
    <t>Placa da obra em aço galvanizado</t>
  </si>
  <si>
    <t>2</t>
  </si>
  <si>
    <t>TOTAL DO ORÇAMENTO</t>
  </si>
  <si>
    <t>RESP. TEC.: PATRICK DA SILVA SIDRIM CREA/PA: 1517032679</t>
  </si>
  <si>
    <r>
      <t>DATA:</t>
    </r>
    <r>
      <rPr>
        <sz val="11"/>
        <rFont val="Arial"/>
        <family val="2"/>
      </rPr>
      <t xml:space="preserve"> ABRIL DE 2018</t>
    </r>
  </si>
  <si>
    <t>1.1.1</t>
  </si>
  <si>
    <t>1.1.2</t>
  </si>
  <si>
    <r>
      <t>OBRA:</t>
    </r>
    <r>
      <rPr>
        <sz val="11"/>
        <rFont val="Arial"/>
        <family val="2"/>
      </rPr>
      <t xml:space="preserve"> PAVIMENTAÇÃO COM MASSA ASFÁLTICA (CBUQ)</t>
    </r>
  </si>
  <si>
    <t>06 MESES</t>
  </si>
  <si>
    <t>SEDOP/PA e SINAPI DATA BASE: ABRIL 2018</t>
  </si>
  <si>
    <t>PAVIMENTAÇÃO ASFÁLTICA</t>
  </si>
  <si>
    <t>Licenças e taxas da obra (acima de 500 m²)</t>
  </si>
  <si>
    <t>RUAS, TRAVESSAS E PASSAGENS DA VILA DO ARRAIAL DO CAETÉ</t>
  </si>
  <si>
    <t>RUA BEIRA RIO (TERRAPLANAGEM, ASFALTO)</t>
  </si>
  <si>
    <t>TERRAPLANAGEM</t>
  </si>
  <si>
    <t>ASFALTO</t>
  </si>
  <si>
    <t>SINAPI</t>
  </si>
  <si>
    <t>Corte e Aterro compensado</t>
  </si>
  <si>
    <t>Regularização de Superfícies em terra com Motoniveladora</t>
  </si>
  <si>
    <t>Execução de imprimação ligante com emulsão asfáltica</t>
  </si>
  <si>
    <t>Construção de pavimentação com aplicação CBUQ 3,0cm de espessura</t>
  </si>
  <si>
    <t xml:space="preserve">TOTAL DO SUB ITEM </t>
  </si>
  <si>
    <t>TRAVESSA NOVO HORIZONTE (TERRAPLANAGEM, ASFALTO)</t>
  </si>
  <si>
    <t>RUA DO LIXÃO (TERRAPLANAGEM, ASFALTO)</t>
  </si>
  <si>
    <t>TRAVESSA SANTA CLARA (TERRAPLANAGEM, ASFALTO)</t>
  </si>
  <si>
    <t>TRAVESSA 1ª DE MARÇO (TERRAPLANAGEM, ASFALTO)</t>
  </si>
  <si>
    <t>TRAVESSA SÃO SEBASTIÃO (TERRAPLANAGEM, ASFALTO)</t>
  </si>
  <si>
    <t>TRAVESSA JOÃO PRUDENTE (TERRAPLANAGEM, ASFALTO)</t>
  </si>
  <si>
    <t>TRAVESSA CLAUDIO SILVA (TERRAPLANAGEM, ASFALTO)</t>
  </si>
  <si>
    <t>TRAVESSA ANTONIO CARNEIRO (TERRAPLANAGEM, ASFALTO)</t>
  </si>
  <si>
    <t>RUA PRO JOVEM (TERRAPLANAGEM, ASFALTO)</t>
  </si>
  <si>
    <t>RUAS, TRAVESSAS E PASSAGENS DA CIDADE DE OURÉM</t>
  </si>
  <si>
    <t>PASSAGEM MANELÃO (TERRAPLANAGEM, ASFALTO)</t>
  </si>
  <si>
    <t>TRAVESSA MIRTA AIRES (TERRAPLANAGEM, ASFALTO)</t>
  </si>
  <si>
    <r>
      <t xml:space="preserve">LOCAL: </t>
    </r>
    <r>
      <rPr>
        <sz val="11"/>
        <rFont val="Arial"/>
        <family val="2"/>
      </rPr>
      <t>CIDADE DE OURÉM E VILA DO ARRAILA DO CAETÉ</t>
    </r>
  </si>
  <si>
    <t xml:space="preserve">L= </t>
  </si>
  <si>
    <t>L= 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</si>
</sst>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5">
    <xf numFmtId="0" fontId="0" fillId="0" borderId="0" xfId="0"/>
    <xf numFmtId="40" fontId="1" fillId="2" borderId="0" xfId="23" applyNumberFormat="1" applyFont="1" applyFill="1" applyBorder="1" applyAlignment="1">
      <alignment horizontal="center"/>
      <protection/>
    </xf>
    <xf numFmtId="40" fontId="2" fillId="2" borderId="0" xfId="23" applyNumberFormat="1" applyFont="1" applyFill="1" applyBorder="1" applyAlignment="1">
      <alignment horizontal="left"/>
      <protection/>
    </xf>
    <xf numFmtId="40" fontId="1" fillId="2" borderId="0" xfId="23" applyNumberFormat="1" applyFill="1" applyAlignment="1">
      <alignment horizontal="center"/>
      <protection/>
    </xf>
    <xf numFmtId="40" fontId="2" fillId="2" borderId="0" xfId="23" applyNumberFormat="1" applyFont="1" applyFill="1" applyBorder="1" applyAlignment="1">
      <alignment horizontal="center"/>
      <protection/>
    </xf>
    <xf numFmtId="40" fontId="1" fillId="2" borderId="0" xfId="23" applyNumberFormat="1" applyFill="1" applyBorder="1" applyAlignment="1">
      <alignment horizontal="left"/>
      <protection/>
    </xf>
    <xf numFmtId="40" fontId="1" fillId="2" borderId="0" xfId="23" applyNumberFormat="1" applyFill="1" applyBorder="1" applyAlignment="1">
      <alignment horizontal="center"/>
      <protection/>
    </xf>
    <xf numFmtId="40" fontId="1" fillId="2" borderId="0" xfId="23" applyNumberFormat="1" applyFont="1" applyFill="1" applyBorder="1" applyAlignment="1">
      <alignment horizontal="left"/>
      <protection/>
    </xf>
    <xf numFmtId="0" fontId="0" fillId="2" borderId="0" xfId="0" applyFill="1"/>
    <xf numFmtId="40" fontId="1" fillId="3" borderId="1" xfId="23" applyNumberFormat="1" applyFont="1" applyFill="1" applyBorder="1" applyAlignment="1">
      <alignment horizontal="center"/>
      <protection/>
    </xf>
    <xf numFmtId="40" fontId="1" fillId="3" borderId="2" xfId="23" applyNumberFormat="1" applyFont="1" applyFill="1" applyBorder="1" applyAlignment="1">
      <alignment horizontal="center"/>
      <protection/>
    </xf>
    <xf numFmtId="40" fontId="1" fillId="3" borderId="3" xfId="23" applyNumberFormat="1" applyFont="1" applyFill="1" applyBorder="1" applyAlignment="1">
      <alignment horizontal="center"/>
      <protection/>
    </xf>
    <xf numFmtId="40" fontId="1" fillId="3" borderId="3" xfId="23" applyNumberFormat="1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40" fontId="2" fillId="2" borderId="0" xfId="23" applyNumberFormat="1" applyFont="1" applyFill="1" applyBorder="1" applyAlignment="1">
      <alignment horizontal="center" vertical="center"/>
      <protection/>
    </xf>
    <xf numFmtId="40" fontId="2" fillId="2" borderId="0" xfId="23" applyNumberFormat="1" applyFont="1" applyFill="1" applyBorder="1" applyAlignment="1">
      <alignment vertical="center"/>
      <protection/>
    </xf>
    <xf numFmtId="40" fontId="2" fillId="2" borderId="0" xfId="23" applyNumberFormat="1" applyFont="1" applyFill="1" applyBorder="1" applyAlignment="1">
      <alignment horizontal="left" vertical="center"/>
      <protection/>
    </xf>
    <xf numFmtId="40" fontId="1" fillId="2" borderId="0" xfId="23" applyNumberFormat="1" applyFont="1" applyFill="1" applyBorder="1" applyAlignment="1">
      <alignment vertical="center" wrapText="1"/>
      <protection/>
    </xf>
    <xf numFmtId="40" fontId="2" fillId="2" borderId="0" xfId="23" applyNumberFormat="1" applyFont="1" applyFill="1" applyBorder="1" applyAlignment="1">
      <alignment wrapText="1"/>
      <protection/>
    </xf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40" fontId="2" fillId="2" borderId="0" xfId="23" applyNumberFormat="1" applyFont="1" applyFill="1" applyBorder="1" applyAlignment="1">
      <alignment horizontal="left" wrapText="1"/>
      <protection/>
    </xf>
    <xf numFmtId="40" fontId="1" fillId="2" borderId="0" xfId="23" applyNumberFormat="1" applyFont="1" applyFill="1" applyBorder="1" applyAlignment="1">
      <alignment horizontal="center" wrapText="1"/>
      <protection/>
    </xf>
    <xf numFmtId="40" fontId="1" fillId="2" borderId="0" xfId="23" applyNumberFormat="1" applyFont="1" applyFill="1" applyBorder="1" applyAlignment="1">
      <alignment horizontal="left" wrapText="1"/>
      <protection/>
    </xf>
    <xf numFmtId="40" fontId="2" fillId="2" borderId="0" xfId="23" applyNumberFormat="1" applyFont="1" applyFill="1" applyBorder="1" applyAlignment="1">
      <alignment horizontal="center" wrapText="1"/>
      <protection/>
    </xf>
    <xf numFmtId="40" fontId="1" fillId="2" borderId="0" xfId="23" applyNumberFormat="1" applyFont="1" applyFill="1" applyBorder="1" applyAlignment="1">
      <alignment horizontal="center" vertical="center"/>
      <protection/>
    </xf>
    <xf numFmtId="40" fontId="1" fillId="2" borderId="0" xfId="23" applyNumberFormat="1" applyFont="1" applyFill="1" applyBorder="1" applyAlignment="1">
      <alignment horizontal="center" vertical="center" wrapText="1"/>
      <protection/>
    </xf>
    <xf numFmtId="40" fontId="2" fillId="2" borderId="0" xfId="23" applyNumberFormat="1" applyFont="1" applyFill="1" applyBorder="1" applyAlignment="1">
      <alignment horizontal="left" wrapText="1"/>
      <protection/>
    </xf>
    <xf numFmtId="40" fontId="2" fillId="2" borderId="0" xfId="23" applyNumberFormat="1" applyFont="1" applyFill="1" applyBorder="1" applyAlignment="1">
      <alignment horizontal="center" vertical="center"/>
      <protection/>
    </xf>
    <xf numFmtId="40" fontId="1" fillId="3" borderId="1" xfId="23" applyNumberFormat="1" applyFont="1" applyFill="1" applyBorder="1" applyAlignment="1">
      <alignment horizontal="center"/>
      <protection/>
    </xf>
    <xf numFmtId="40" fontId="1" fillId="3" borderId="3" xfId="23" applyNumberFormat="1" applyFont="1" applyFill="1" applyBorder="1" applyAlignment="1">
      <alignment horizontal="center"/>
      <protection/>
    </xf>
    <xf numFmtId="40" fontId="1" fillId="2" borderId="0" xfId="23" applyNumberFormat="1" applyFont="1" applyFill="1" applyBorder="1" applyAlignment="1">
      <alignment horizontal="center"/>
      <protection/>
    </xf>
    <xf numFmtId="40" fontId="1" fillId="2" borderId="0" xfId="23" applyNumberFormat="1" applyFont="1" applyFill="1" applyBorder="1" applyAlignment="1">
      <alignment horizontal="center" wrapText="1"/>
      <protection/>
    </xf>
    <xf numFmtId="40" fontId="1" fillId="2" borderId="0" xfId="23" applyNumberFormat="1" applyFont="1" applyFill="1" applyBorder="1" applyAlignment="1">
      <alignment horizontal="left" vertical="center"/>
      <protection/>
    </xf>
    <xf numFmtId="40" fontId="1" fillId="2" borderId="0" xfId="23" applyNumberFormat="1" applyFont="1" applyFill="1" applyBorder="1" applyAlignment="1">
      <alignment horizontal="right"/>
      <protection/>
    </xf>
    <xf numFmtId="40" fontId="1" fillId="2" borderId="0" xfId="23" applyNumberFormat="1" applyFill="1" applyBorder="1" applyAlignment="1">
      <alignment horizontal="right"/>
      <protection/>
    </xf>
    <xf numFmtId="40" fontId="1" fillId="2" borderId="0" xfId="23" applyNumberFormat="1" applyFill="1" applyAlignment="1">
      <alignment horizontal="right"/>
      <protection/>
    </xf>
    <xf numFmtId="38" fontId="2" fillId="2" borderId="0" xfId="23" applyNumberFormat="1" applyFont="1" applyFill="1" applyBorder="1" applyAlignment="1">
      <alignment horizontal="center" vertical="center"/>
      <protection/>
    </xf>
    <xf numFmtId="40" fontId="1" fillId="2" borderId="0" xfId="23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2" fontId="4" fillId="4" borderId="3" xfId="0" applyNumberFormat="1" applyFont="1" applyFill="1" applyBorder="1"/>
    <xf numFmtId="0" fontId="4" fillId="4" borderId="2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40" fontId="1" fillId="2" borderId="0" xfId="23" applyNumberFormat="1" applyFont="1" applyFill="1" applyBorder="1" applyAlignment="1">
      <alignment horizontal="left" vertical="center"/>
      <protection/>
    </xf>
    <xf numFmtId="40" fontId="1" fillId="2" borderId="0" xfId="23" applyNumberFormat="1" applyFont="1" applyFill="1" applyBorder="1" applyAlignment="1">
      <alignment horizontal="center"/>
      <protection/>
    </xf>
    <xf numFmtId="40" fontId="1" fillId="2" borderId="0" xfId="23" applyNumberFormat="1" applyFont="1" applyFill="1" applyBorder="1" applyAlignment="1">
      <alignment horizontal="center" wrapText="1"/>
      <protection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/>
    <xf numFmtId="0" fontId="4" fillId="0" borderId="0" xfId="0" applyFont="1" applyAlignment="1">
      <alignment horizontal="center"/>
    </xf>
    <xf numFmtId="0" fontId="4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2" fontId="4" fillId="4" borderId="3" xfId="0" applyNumberFormat="1" applyFont="1" applyFill="1" applyBorder="1" applyAlignment="1">
      <alignment horizontal="center"/>
    </xf>
    <xf numFmtId="40" fontId="1" fillId="3" borderId="1" xfId="23" applyNumberFormat="1" applyFont="1" applyFill="1" applyBorder="1" applyAlignment="1">
      <alignment horizontal="center"/>
      <protection/>
    </xf>
    <xf numFmtId="40" fontId="1" fillId="3" borderId="3" xfId="23" applyNumberFormat="1" applyFont="1" applyFill="1" applyBorder="1" applyAlignment="1">
      <alignment horizontal="center"/>
      <protection/>
    </xf>
    <xf numFmtId="49" fontId="7" fillId="0" borderId="0" xfId="0" applyNumberFormat="1" applyFont="1"/>
    <xf numFmtId="0" fontId="7" fillId="0" borderId="0" xfId="0" applyFont="1" applyAlignment="1">
      <alignment horizontal="center"/>
    </xf>
    <xf numFmtId="0" fontId="3" fillId="2" borderId="4" xfId="28" applyFont="1" applyFill="1" applyBorder="1" applyAlignment="1">
      <alignment vertical="center"/>
      <protection/>
    </xf>
    <xf numFmtId="0" fontId="3" fillId="2" borderId="5" xfId="28" applyFont="1" applyFill="1" applyBorder="1" applyAlignment="1">
      <alignment vertical="center"/>
      <protection/>
    </xf>
    <xf numFmtId="0" fontId="6" fillId="2" borderId="5" xfId="28" applyFont="1" applyFill="1" applyBorder="1">
      <alignment/>
      <protection/>
    </xf>
    <xf numFmtId="39" fontId="3" fillId="2" borderId="6" xfId="28" applyNumberFormat="1" applyFont="1" applyFill="1" applyBorder="1" applyAlignment="1">
      <alignment vertical="center"/>
      <protection/>
    </xf>
    <xf numFmtId="8" fontId="3" fillId="2" borderId="5" xfId="28" applyNumberFormat="1" applyFont="1" applyFill="1" applyBorder="1" applyAlignment="1">
      <alignment vertical="center"/>
      <protection/>
    </xf>
    <xf numFmtId="8" fontId="6" fillId="2" borderId="5" xfId="28" applyNumberFormat="1" applyFont="1" applyFill="1" applyBorder="1" applyAlignment="1">
      <alignment horizontal="center"/>
      <protection/>
    </xf>
    <xf numFmtId="0" fontId="1" fillId="0" borderId="0" xfId="28">
      <alignment/>
      <protection/>
    </xf>
    <xf numFmtId="0" fontId="3" fillId="2" borderId="7" xfId="28" applyFont="1" applyFill="1" applyBorder="1" applyAlignment="1">
      <alignment vertical="center"/>
      <protection/>
    </xf>
    <xf numFmtId="0" fontId="3" fillId="2" borderId="0" xfId="28" applyFont="1" applyFill="1" applyBorder="1" applyAlignment="1">
      <alignment vertical="center"/>
      <protection/>
    </xf>
    <xf numFmtId="0" fontId="3" fillId="2" borderId="0" xfId="28" applyFont="1" applyFill="1" applyBorder="1" applyAlignment="1">
      <alignment vertical="center" wrapText="1"/>
      <protection/>
    </xf>
    <xf numFmtId="39" fontId="3" fillId="2" borderId="8" xfId="28" applyNumberFormat="1" applyFont="1" applyFill="1" applyBorder="1" applyAlignment="1">
      <alignment vertical="center" wrapText="1"/>
      <protection/>
    </xf>
    <xf numFmtId="8" fontId="3" fillId="2" borderId="0" xfId="28" applyNumberFormat="1" applyFont="1" applyFill="1" applyBorder="1" applyAlignment="1">
      <alignment vertical="center" wrapText="1"/>
      <protection/>
    </xf>
    <xf numFmtId="8" fontId="6" fillId="2" borderId="0" xfId="28" applyNumberFormat="1" applyFont="1" applyFill="1" applyBorder="1" applyAlignment="1">
      <alignment horizontal="center"/>
      <protection/>
    </xf>
    <xf numFmtId="0" fontId="1" fillId="0" borderId="0" xfId="28" applyBorder="1">
      <alignment/>
      <protection/>
    </xf>
    <xf numFmtId="17" fontId="3" fillId="2" borderId="0" xfId="28" applyNumberFormat="1" applyFont="1" applyFill="1" applyBorder="1" applyAlignment="1">
      <alignment horizontal="left" vertical="center"/>
      <protection/>
    </xf>
    <xf numFmtId="0" fontId="6" fillId="2" borderId="0" xfId="28" applyFont="1" applyFill="1" applyBorder="1">
      <alignment/>
      <protection/>
    </xf>
    <xf numFmtId="39" fontId="3" fillId="2" borderId="0" xfId="28" applyNumberFormat="1" applyFont="1" applyFill="1" applyBorder="1" applyAlignment="1">
      <alignment vertical="center"/>
      <protection/>
    </xf>
    <xf numFmtId="8" fontId="3" fillId="2" borderId="0" xfId="29" applyNumberFormat="1" applyFont="1" applyFill="1" applyBorder="1" applyAlignment="1">
      <alignment vertical="center"/>
    </xf>
    <xf numFmtId="8" fontId="3" fillId="2" borderId="0" xfId="28" applyNumberFormat="1" applyFont="1" applyFill="1" applyBorder="1" applyAlignment="1">
      <alignment vertical="center"/>
      <protection/>
    </xf>
    <xf numFmtId="8" fontId="6" fillId="2" borderId="0" xfId="28" applyNumberFormat="1" applyFont="1" applyFill="1" applyBorder="1" applyAlignment="1">
      <alignment/>
      <protection/>
    </xf>
    <xf numFmtId="0" fontId="3" fillId="2" borderId="7" xfId="28" applyFont="1" applyFill="1" applyBorder="1" applyAlignment="1">
      <alignment horizontal="left" vertical="center"/>
      <protection/>
    </xf>
    <xf numFmtId="0" fontId="3" fillId="2" borderId="0" xfId="28" applyFont="1" applyFill="1" applyBorder="1" applyAlignment="1">
      <alignment horizontal="left" vertical="center"/>
      <protection/>
    </xf>
    <xf numFmtId="39" fontId="3" fillId="2" borderId="0" xfId="28" applyNumberFormat="1" applyFont="1" applyFill="1" applyBorder="1" applyAlignment="1">
      <alignment horizontal="left" vertical="center"/>
      <protection/>
    </xf>
    <xf numFmtId="8" fontId="3" fillId="2" borderId="0" xfId="28" applyNumberFormat="1" applyFont="1" applyFill="1" applyBorder="1" applyAlignment="1">
      <alignment horizontal="left" vertical="center"/>
      <protection/>
    </xf>
    <xf numFmtId="0" fontId="3" fillId="2" borderId="7" xfId="28" applyFont="1" applyFill="1" applyBorder="1">
      <alignment/>
      <protection/>
    </xf>
    <xf numFmtId="39" fontId="6" fillId="2" borderId="0" xfId="28" applyNumberFormat="1" applyFont="1" applyFill="1" applyBorder="1">
      <alignment/>
      <protection/>
    </xf>
    <xf numFmtId="8" fontId="6" fillId="2" borderId="0" xfId="29" applyNumberFormat="1" applyFont="1" applyFill="1" applyBorder="1"/>
    <xf numFmtId="8" fontId="6" fillId="2" borderId="0" xfId="28" applyNumberFormat="1" applyFont="1" applyFill="1" applyBorder="1">
      <alignment/>
      <protection/>
    </xf>
    <xf numFmtId="39" fontId="6" fillId="2" borderId="8" xfId="28" applyNumberFormat="1" applyFont="1" applyFill="1" applyBorder="1">
      <alignment/>
      <protection/>
    </xf>
    <xf numFmtId="0" fontId="3" fillId="2" borderId="9" xfId="28" applyFont="1" applyFill="1" applyBorder="1">
      <alignment/>
      <protection/>
    </xf>
    <xf numFmtId="0" fontId="6" fillId="2" borderId="10" xfId="28" applyFont="1" applyFill="1" applyBorder="1">
      <alignment/>
      <protection/>
    </xf>
    <xf numFmtId="8" fontId="6" fillId="2" borderId="10" xfId="29" applyNumberFormat="1" applyFont="1" applyFill="1" applyBorder="1"/>
    <xf numFmtId="8" fontId="6" fillId="2" borderId="10" xfId="28" applyNumberFormat="1" applyFont="1" applyFill="1" applyBorder="1">
      <alignment/>
      <protection/>
    </xf>
    <xf numFmtId="39" fontId="1" fillId="0" borderId="0" xfId="28" applyNumberFormat="1">
      <alignment/>
      <protection/>
    </xf>
    <xf numFmtId="39" fontId="1" fillId="0" borderId="0" xfId="28" applyNumberFormat="1" applyAlignment="1">
      <alignment horizontal="center"/>
      <protection/>
    </xf>
    <xf numFmtId="39" fontId="2" fillId="5" borderId="1" xfId="28" applyNumberFormat="1" applyFont="1" applyFill="1" applyBorder="1" applyAlignment="1">
      <alignment horizontal="right"/>
      <protection/>
    </xf>
    <xf numFmtId="39" fontId="2" fillId="5" borderId="2" xfId="28" applyNumberFormat="1" applyFont="1" applyFill="1" applyBorder="1">
      <alignment/>
      <protection/>
    </xf>
    <xf numFmtId="39" fontId="1" fillId="2" borderId="0" xfId="28" applyNumberFormat="1" applyFill="1">
      <alignment/>
      <protection/>
    </xf>
    <xf numFmtId="39" fontId="2" fillId="2" borderId="0" xfId="28" applyNumberFormat="1" applyFont="1" applyFill="1" applyBorder="1" applyAlignment="1">
      <alignment horizontal="right"/>
      <protection/>
    </xf>
    <xf numFmtId="39" fontId="2" fillId="2" borderId="0" xfId="28" applyNumberFormat="1" applyFont="1" applyFill="1" applyBorder="1">
      <alignment/>
      <protection/>
    </xf>
    <xf numFmtId="39" fontId="1" fillId="2" borderId="0" xfId="28" applyNumberFormat="1" applyFont="1" applyFill="1" applyBorder="1" applyAlignment="1">
      <alignment horizontal="left"/>
      <protection/>
    </xf>
    <xf numFmtId="39" fontId="2" fillId="5" borderId="2" xfId="28" applyNumberFormat="1" applyFont="1" applyFill="1" applyBorder="1" applyAlignment="1">
      <alignment horizontal="center"/>
      <protection/>
    </xf>
    <xf numFmtId="39" fontId="2" fillId="2" borderId="0" xfId="28" applyNumberFormat="1" applyFont="1" applyFill="1" applyBorder="1" applyAlignment="1">
      <alignment horizontal="center"/>
      <protection/>
    </xf>
    <xf numFmtId="0" fontId="3" fillId="2" borderId="11" xfId="28" applyFont="1" applyFill="1" applyBorder="1" applyAlignment="1">
      <alignment vertical="center"/>
      <protection/>
    </xf>
    <xf numFmtId="0" fontId="3" fillId="2" borderId="12" xfId="28" applyFont="1" applyFill="1" applyBorder="1" applyAlignment="1">
      <alignment vertical="center"/>
      <protection/>
    </xf>
    <xf numFmtId="0" fontId="6" fillId="2" borderId="12" xfId="28" applyFont="1" applyFill="1" applyBorder="1">
      <alignment/>
      <protection/>
    </xf>
    <xf numFmtId="39" fontId="3" fillId="2" borderId="12" xfId="28" applyNumberFormat="1" applyFont="1" applyFill="1" applyBorder="1" applyAlignment="1">
      <alignment vertical="center"/>
      <protection/>
    </xf>
    <xf numFmtId="8" fontId="3" fillId="2" borderId="12" xfId="28" applyNumberFormat="1" applyFont="1" applyFill="1" applyBorder="1" applyAlignment="1">
      <alignment vertical="center"/>
      <protection/>
    </xf>
    <xf numFmtId="8" fontId="6" fillId="2" borderId="13" xfId="28" applyNumberFormat="1" applyFont="1" applyFill="1" applyBorder="1" applyAlignment="1">
      <alignment horizontal="center"/>
      <protection/>
    </xf>
    <xf numFmtId="39" fontId="3" fillId="2" borderId="0" xfId="28" applyNumberFormat="1" applyFont="1" applyFill="1" applyBorder="1" applyAlignment="1">
      <alignment vertical="center" wrapText="1"/>
      <protection/>
    </xf>
    <xf numFmtId="8" fontId="6" fillId="2" borderId="14" xfId="28" applyNumberFormat="1" applyFont="1" applyFill="1" applyBorder="1" applyAlignment="1">
      <alignment horizontal="center"/>
      <protection/>
    </xf>
    <xf numFmtId="0" fontId="3" fillId="2" borderId="15" xfId="28" applyFont="1" applyFill="1" applyBorder="1" applyAlignment="1">
      <alignment vertical="center"/>
      <protection/>
    </xf>
    <xf numFmtId="8" fontId="6" fillId="2" borderId="14" xfId="28" applyNumberFormat="1" applyFont="1" applyFill="1" applyBorder="1" applyAlignment="1">
      <alignment/>
      <protection/>
    </xf>
    <xf numFmtId="0" fontId="3" fillId="2" borderId="15" xfId="28" applyFont="1" applyFill="1" applyBorder="1" applyAlignment="1">
      <alignment horizontal="left" vertical="center"/>
      <protection/>
    </xf>
    <xf numFmtId="0" fontId="3" fillId="2" borderId="15" xfId="28" applyFont="1" applyFill="1" applyBorder="1">
      <alignment/>
      <protection/>
    </xf>
    <xf numFmtId="8" fontId="6" fillId="2" borderId="14" xfId="28" applyNumberFormat="1" applyFont="1" applyFill="1" applyBorder="1">
      <alignment/>
      <protection/>
    </xf>
    <xf numFmtId="0" fontId="3" fillId="2" borderId="16" xfId="28" applyFont="1" applyFill="1" applyBorder="1">
      <alignment/>
      <protection/>
    </xf>
    <xf numFmtId="10" fontId="6" fillId="2" borderId="17" xfId="28" applyNumberFormat="1" applyFont="1" applyFill="1" applyBorder="1">
      <alignment/>
      <protection/>
    </xf>
    <xf numFmtId="0" fontId="6" fillId="2" borderId="17" xfId="28" applyFont="1" applyFill="1" applyBorder="1">
      <alignment/>
      <protection/>
    </xf>
    <xf numFmtId="0" fontId="3" fillId="2" borderId="17" xfId="28" applyFont="1" applyFill="1" applyBorder="1">
      <alignment/>
      <protection/>
    </xf>
    <xf numFmtId="39" fontId="6" fillId="2" borderId="17" xfId="28" applyNumberFormat="1" applyFont="1" applyFill="1" applyBorder="1">
      <alignment/>
      <protection/>
    </xf>
    <xf numFmtId="8" fontId="6" fillId="2" borderId="17" xfId="29" applyNumberFormat="1" applyFont="1" applyFill="1" applyBorder="1"/>
    <xf numFmtId="8" fontId="6" fillId="2" borderId="18" xfId="28" applyNumberFormat="1" applyFont="1" applyFill="1" applyBorder="1">
      <alignment/>
      <protection/>
    </xf>
    <xf numFmtId="0" fontId="3" fillId="6" borderId="0" xfId="28" applyFont="1" applyFill="1" applyBorder="1" applyAlignment="1">
      <alignment horizontal="center"/>
      <protection/>
    </xf>
    <xf numFmtId="0" fontId="3" fillId="6" borderId="0" xfId="28" applyFont="1" applyFill="1" applyBorder="1" applyAlignment="1">
      <alignment horizontal="center" vertical="center"/>
      <protection/>
    </xf>
    <xf numFmtId="49" fontId="3" fillId="7" borderId="19" xfId="28" applyNumberFormat="1" applyFont="1" applyFill="1" applyBorder="1" applyAlignment="1" applyProtection="1">
      <alignment horizontal="left" vertical="center" wrapText="1"/>
      <protection/>
    </xf>
    <xf numFmtId="8" fontId="3" fillId="7" borderId="19" xfId="28" applyNumberFormat="1" applyFont="1" applyFill="1" applyBorder="1" applyAlignment="1">
      <alignment horizontal="center" vertical="center"/>
      <protection/>
    </xf>
    <xf numFmtId="0" fontId="2" fillId="0" borderId="0" xfId="28" applyFont="1" applyBorder="1">
      <alignment/>
      <protection/>
    </xf>
    <xf numFmtId="0" fontId="1" fillId="5" borderId="0" xfId="28" applyFill="1" applyBorder="1">
      <alignment/>
      <protection/>
    </xf>
    <xf numFmtId="0" fontId="6" fillId="0" borderId="19" xfId="28" applyFont="1" applyBorder="1">
      <alignment/>
      <protection/>
    </xf>
    <xf numFmtId="49" fontId="6" fillId="0" borderId="19" xfId="28" applyNumberFormat="1" applyFont="1" applyFill="1" applyBorder="1" applyAlignment="1" applyProtection="1">
      <alignment horizontal="center" wrapText="1"/>
      <protection/>
    </xf>
    <xf numFmtId="8" fontId="1" fillId="0" borderId="0" xfId="28" applyNumberFormat="1" applyBorder="1">
      <alignment/>
      <protection/>
    </xf>
    <xf numFmtId="165" fontId="8" fillId="6" borderId="0" xfId="28" applyNumberFormat="1" applyFont="1" applyFill="1" applyBorder="1" applyAlignment="1">
      <alignment horizontal="center"/>
      <protection/>
    </xf>
    <xf numFmtId="0" fontId="3" fillId="7" borderId="19" xfId="28" applyFont="1" applyFill="1" applyBorder="1">
      <alignment/>
      <protection/>
    </xf>
    <xf numFmtId="8" fontId="3" fillId="7" borderId="19" xfId="28" applyNumberFormat="1" applyFont="1" applyFill="1" applyBorder="1">
      <alignment/>
      <protection/>
    </xf>
    <xf numFmtId="4" fontId="1" fillId="0" borderId="0" xfId="28" applyNumberFormat="1">
      <alignment/>
      <protection/>
    </xf>
    <xf numFmtId="0" fontId="6" fillId="0" borderId="0" xfId="28" applyFont="1">
      <alignment/>
      <protection/>
    </xf>
    <xf numFmtId="39" fontId="6" fillId="0" borderId="0" xfId="28" applyNumberFormat="1" applyFont="1">
      <alignment/>
      <protection/>
    </xf>
    <xf numFmtId="8" fontId="6" fillId="0" borderId="0" xfId="29" applyNumberFormat="1" applyFont="1"/>
    <xf numFmtId="8" fontId="6" fillId="0" borderId="0" xfId="28" applyNumberFormat="1" applyFont="1">
      <alignment/>
      <protection/>
    </xf>
    <xf numFmtId="8" fontId="3" fillId="2" borderId="0" xfId="28" applyNumberFormat="1" applyFont="1" applyFill="1" applyBorder="1" applyAlignment="1">
      <alignment horizontal="left" vertical="center"/>
      <protection/>
    </xf>
    <xf numFmtId="39" fontId="1" fillId="2" borderId="0" xfId="28" applyNumberFormat="1" applyFill="1" applyAlignment="1">
      <alignment horizontal="right"/>
      <protection/>
    </xf>
    <xf numFmtId="39" fontId="1" fillId="2" borderId="0" xfId="28" applyNumberFormat="1" applyFill="1" applyAlignment="1">
      <alignment horizontal="center"/>
      <protection/>
    </xf>
    <xf numFmtId="39" fontId="1" fillId="2" borderId="0" xfId="28" applyNumberFormat="1" applyFont="1" applyFill="1" applyAlignment="1">
      <alignment horizontal="center"/>
      <protection/>
    </xf>
    <xf numFmtId="39" fontId="1" fillId="2" borderId="0" xfId="28" applyNumberFormat="1" applyFont="1" applyFill="1">
      <alignment/>
      <protection/>
    </xf>
    <xf numFmtId="39" fontId="1" fillId="2" borderId="0" xfId="28" applyNumberFormat="1" applyFont="1" applyFill="1" applyAlignment="1">
      <alignment horizontal="right"/>
      <protection/>
    </xf>
    <xf numFmtId="0" fontId="1" fillId="2" borderId="5" xfId="28" applyFill="1" applyBorder="1">
      <alignment/>
      <protection/>
    </xf>
    <xf numFmtId="0" fontId="1" fillId="2" borderId="6" xfId="28" applyFill="1" applyBorder="1">
      <alignment/>
      <protection/>
    </xf>
    <xf numFmtId="0" fontId="1" fillId="2" borderId="0" xfId="28" applyFill="1" applyBorder="1">
      <alignment/>
      <protection/>
    </xf>
    <xf numFmtId="0" fontId="1" fillId="2" borderId="8" xfId="28" applyFill="1" applyBorder="1">
      <alignment/>
      <protection/>
    </xf>
    <xf numFmtId="0" fontId="1" fillId="2" borderId="10" xfId="28" applyFill="1" applyBorder="1">
      <alignment/>
      <protection/>
    </xf>
    <xf numFmtId="0" fontId="1" fillId="2" borderId="20" xfId="28" applyFill="1" applyBorder="1">
      <alignment/>
      <protection/>
    </xf>
    <xf numFmtId="39" fontId="2" fillId="2" borderId="0" xfId="28" applyNumberFormat="1" applyFont="1" applyFill="1">
      <alignment/>
      <protection/>
    </xf>
    <xf numFmtId="39" fontId="1" fillId="2" borderId="0" xfId="28" applyNumberFormat="1" applyFont="1" applyFill="1" applyAlignment="1">
      <alignment horizontal="left"/>
      <protection/>
    </xf>
    <xf numFmtId="39" fontId="1" fillId="5" borderId="0" xfId="28" applyNumberFormat="1" applyFill="1">
      <alignment/>
      <protection/>
    </xf>
    <xf numFmtId="0" fontId="3" fillId="7" borderId="19" xfId="28" applyFont="1" applyFill="1" applyBorder="1" applyAlignment="1">
      <alignment horizontal="center"/>
      <protection/>
    </xf>
    <xf numFmtId="8" fontId="3" fillId="7" borderId="19" xfId="28" applyNumberFormat="1" applyFont="1" applyFill="1" applyBorder="1" applyAlignment="1" applyProtection="1">
      <alignment horizontal="center" vertical="center"/>
      <protection/>
    </xf>
    <xf numFmtId="0" fontId="3" fillId="7" borderId="19" xfId="28" applyFont="1" applyFill="1" applyBorder="1" applyAlignment="1">
      <alignment horizontal="center" vertical="center"/>
      <protection/>
    </xf>
    <xf numFmtId="49" fontId="3" fillId="7" borderId="19" xfId="28" applyNumberFormat="1" applyFont="1" applyFill="1" applyBorder="1" applyAlignment="1" applyProtection="1">
      <alignment horizontal="center" vertical="center" wrapText="1"/>
      <protection/>
    </xf>
    <xf numFmtId="39" fontId="3" fillId="7" borderId="19" xfId="28" applyNumberFormat="1" applyFont="1" applyFill="1" applyBorder="1" applyAlignment="1" applyProtection="1">
      <alignment horizontal="center" vertical="center" wrapText="1"/>
      <protection/>
    </xf>
    <xf numFmtId="39" fontId="6" fillId="2" borderId="10" xfId="28" applyNumberFormat="1" applyFont="1" applyFill="1" applyBorder="1">
      <alignment/>
      <protection/>
    </xf>
    <xf numFmtId="39" fontId="1" fillId="2" borderId="0" xfId="28" applyNumberFormat="1" applyFill="1" applyAlignment="1">
      <alignment horizontal="center"/>
      <protection/>
    </xf>
    <xf numFmtId="0" fontId="6" fillId="2" borderId="19" xfId="28" applyFont="1" applyFill="1" applyBorder="1">
      <alignment/>
      <protection/>
    </xf>
    <xf numFmtId="49" fontId="6" fillId="2" borderId="19" xfId="28" applyNumberFormat="1" applyFont="1" applyFill="1" applyBorder="1" applyAlignment="1" applyProtection="1">
      <alignment horizontal="center" wrapText="1"/>
      <protection/>
    </xf>
    <xf numFmtId="0" fontId="6" fillId="2" borderId="19" xfId="28" applyFont="1" applyFill="1" applyBorder="1" applyAlignment="1" applyProtection="1">
      <alignment horizontal="left" wrapText="1"/>
      <protection/>
    </xf>
    <xf numFmtId="0" fontId="6" fillId="2" borderId="19" xfId="28" applyFont="1" applyFill="1" applyBorder="1" applyAlignment="1" applyProtection="1">
      <alignment horizontal="center" wrapText="1"/>
      <protection/>
    </xf>
    <xf numFmtId="39" fontId="6" fillId="2" borderId="19" xfId="30" applyNumberFormat="1" applyFont="1" applyFill="1" applyBorder="1" applyAlignment="1" applyProtection="1">
      <alignment horizontal="right" wrapText="1"/>
      <protection/>
    </xf>
    <xf numFmtId="8" fontId="6" fillId="2" borderId="19" xfId="29" applyNumberFormat="1" applyFont="1" applyFill="1" applyBorder="1" applyAlignment="1" applyProtection="1">
      <alignment horizontal="right"/>
      <protection/>
    </xf>
    <xf numFmtId="8" fontId="6" fillId="2" borderId="19" xfId="28" applyNumberFormat="1" applyFont="1" applyFill="1" applyBorder="1" applyAlignment="1" applyProtection="1">
      <alignment horizontal="right" wrapText="1"/>
      <protection/>
    </xf>
    <xf numFmtId="0" fontId="6" fillId="0" borderId="19" xfId="28" applyFont="1" applyFill="1" applyBorder="1" applyAlignment="1" applyProtection="1">
      <alignment horizontal="left" wrapText="1"/>
      <protection/>
    </xf>
    <xf numFmtId="0" fontId="6" fillId="0" borderId="19" xfId="28" applyFont="1" applyFill="1" applyBorder="1" applyAlignment="1" applyProtection="1">
      <alignment horizontal="center" wrapText="1"/>
      <protection/>
    </xf>
    <xf numFmtId="39" fontId="6" fillId="0" borderId="19" xfId="30" applyNumberFormat="1" applyFont="1" applyFill="1" applyBorder="1" applyAlignment="1" applyProtection="1">
      <alignment horizontal="right" wrapText="1"/>
      <protection/>
    </xf>
    <xf numFmtId="0" fontId="3" fillId="0" borderId="19" xfId="28" applyFont="1" applyFill="1" applyBorder="1" applyAlignment="1" applyProtection="1">
      <alignment horizontal="center" wrapText="1"/>
      <protection/>
    </xf>
    <xf numFmtId="8" fontId="3" fillId="0" borderId="19" xfId="30" applyNumberFormat="1" applyFont="1" applyFill="1" applyBorder="1" applyAlignment="1" applyProtection="1">
      <alignment horizontal="right" wrapText="1"/>
      <protection/>
    </xf>
    <xf numFmtId="0" fontId="6" fillId="0" borderId="19" xfId="28" applyFont="1" applyBorder="1" applyAlignment="1">
      <alignment vertical="center"/>
      <protection/>
    </xf>
    <xf numFmtId="0" fontId="6" fillId="0" borderId="19" xfId="28" applyFont="1" applyFill="1" applyBorder="1" applyAlignment="1" applyProtection="1">
      <alignment horizontal="left" vertical="center" wrapText="1"/>
      <protection/>
    </xf>
    <xf numFmtId="0" fontId="6" fillId="0" borderId="19" xfId="28" applyFont="1" applyFill="1" applyBorder="1" applyAlignment="1" applyProtection="1">
      <alignment horizontal="center" vertical="center" wrapText="1"/>
      <protection/>
    </xf>
    <xf numFmtId="39" fontId="6" fillId="0" borderId="19" xfId="30" applyNumberFormat="1" applyFont="1" applyFill="1" applyBorder="1" applyAlignment="1" applyProtection="1">
      <alignment horizontal="right" vertical="center" wrapText="1"/>
      <protection/>
    </xf>
    <xf numFmtId="8" fontId="6" fillId="2" borderId="19" xfId="29" applyNumberFormat="1" applyFont="1" applyFill="1" applyBorder="1" applyAlignment="1" applyProtection="1">
      <alignment horizontal="right" vertical="center"/>
      <protection/>
    </xf>
    <xf numFmtId="0" fontId="6" fillId="0" borderId="19" xfId="28" applyFont="1" applyFill="1" applyBorder="1" applyAlignment="1" applyProtection="1">
      <alignment horizontal="left"/>
      <protection/>
    </xf>
    <xf numFmtId="0" fontId="3" fillId="0" borderId="19" xfId="28" applyFont="1" applyFill="1" applyBorder="1" applyAlignment="1" applyProtection="1">
      <alignment horizontal="center" wrapText="1"/>
      <protection/>
    </xf>
    <xf numFmtId="39" fontId="1" fillId="2" borderId="0" xfId="28" applyNumberFormat="1" applyFill="1" applyAlignment="1">
      <alignment horizontal="center"/>
      <protection/>
    </xf>
    <xf numFmtId="8" fontId="1" fillId="0" borderId="0" xfId="28" applyNumberFormat="1">
      <alignment/>
      <protection/>
    </xf>
    <xf numFmtId="0" fontId="3" fillId="0" borderId="19" xfId="28" applyFont="1" applyFill="1" applyBorder="1" applyAlignment="1" applyProtection="1">
      <alignment horizontal="left" wrapText="1"/>
      <protection/>
    </xf>
    <xf numFmtId="0" fontId="6" fillId="2" borderId="19" xfId="28" applyFont="1" applyFill="1" applyBorder="1" applyAlignment="1">
      <alignment/>
      <protection/>
    </xf>
    <xf numFmtId="0" fontId="3" fillId="0" borderId="19" xfId="28" applyFont="1" applyFill="1" applyBorder="1" applyAlignment="1">
      <alignment horizontal="center" vertical="center"/>
      <protection/>
    </xf>
    <xf numFmtId="49" fontId="3" fillId="0" borderId="19" xfId="28" applyNumberFormat="1" applyFont="1" applyFill="1" applyBorder="1" applyAlignment="1" applyProtection="1">
      <alignment horizontal="center" vertical="center" wrapText="1"/>
      <protection/>
    </xf>
    <xf numFmtId="49" fontId="3" fillId="0" borderId="19" xfId="28" applyNumberFormat="1" applyFont="1" applyFill="1" applyBorder="1" applyAlignment="1" applyProtection="1">
      <alignment horizontal="left" vertical="center" wrapText="1"/>
      <protection/>
    </xf>
    <xf numFmtId="39" fontId="3" fillId="0" borderId="19" xfId="28" applyNumberFormat="1" applyFont="1" applyFill="1" applyBorder="1" applyAlignment="1" applyProtection="1">
      <alignment horizontal="center" vertical="center" wrapText="1"/>
      <protection/>
    </xf>
    <xf numFmtId="8" fontId="3" fillId="0" borderId="19" xfId="28" applyNumberFormat="1" applyFont="1" applyFill="1" applyBorder="1" applyAlignment="1">
      <alignment horizontal="center" vertical="center"/>
      <protection/>
    </xf>
    <xf numFmtId="8" fontId="3" fillId="0" borderId="19" xfId="28" applyNumberFormat="1" applyFont="1" applyFill="1" applyBorder="1" applyAlignment="1" applyProtection="1">
      <alignment horizontal="center" vertical="center"/>
      <protection/>
    </xf>
    <xf numFmtId="0" fontId="3" fillId="0" borderId="19" xfId="28" applyFont="1" applyFill="1" applyBorder="1" applyAlignment="1">
      <alignment horizontal="left" vertical="center"/>
      <protection/>
    </xf>
    <xf numFmtId="39" fontId="3" fillId="0" borderId="19" xfId="28" applyNumberFormat="1" applyFont="1" applyFill="1" applyBorder="1" applyAlignment="1" applyProtection="1">
      <alignment horizontal="left" vertical="center" wrapText="1"/>
      <protection/>
    </xf>
    <xf numFmtId="8" fontId="3" fillId="0" borderId="19" xfId="28" applyNumberFormat="1" applyFont="1" applyFill="1" applyBorder="1" applyAlignment="1">
      <alignment horizontal="left" vertical="center"/>
      <protection/>
    </xf>
    <xf numFmtId="8" fontId="3" fillId="0" borderId="19" xfId="28" applyNumberFormat="1" applyFont="1" applyFill="1" applyBorder="1" applyAlignment="1" applyProtection="1">
      <alignment horizontal="left" vertical="center"/>
      <protection/>
    </xf>
    <xf numFmtId="49" fontId="3" fillId="0" borderId="19" xfId="28" applyNumberFormat="1" applyFont="1" applyFill="1" applyBorder="1" applyAlignment="1" applyProtection="1">
      <alignment horizontal="center" wrapText="1"/>
      <protection/>
    </xf>
    <xf numFmtId="40" fontId="2" fillId="2" borderId="0" xfId="23" applyNumberFormat="1" applyFont="1" applyFill="1" applyBorder="1" applyAlignment="1">
      <alignment horizontal="left" vertical="center" wrapText="1"/>
      <protection/>
    </xf>
    <xf numFmtId="40" fontId="2" fillId="2" borderId="0" xfId="23" applyNumberFormat="1" applyFont="1" applyFill="1" applyBorder="1" applyAlignment="1">
      <alignment horizontal="center" vertical="center"/>
      <protection/>
    </xf>
    <xf numFmtId="40" fontId="1" fillId="2" borderId="0" xfId="23" applyNumberFormat="1" applyFont="1" applyFill="1" applyBorder="1" applyAlignment="1">
      <alignment horizontal="left" vertical="center" wrapText="1"/>
      <protection/>
    </xf>
    <xf numFmtId="40" fontId="1" fillId="2" borderId="17" xfId="23" applyNumberFormat="1" applyFont="1" applyFill="1" applyBorder="1" applyAlignment="1">
      <alignment horizontal="center"/>
      <protection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0" fontId="1" fillId="2" borderId="0" xfId="23" applyNumberFormat="1" applyFont="1" applyFill="1" applyBorder="1" applyAlignment="1">
      <alignment horizontal="left" vertical="center"/>
      <protection/>
    </xf>
    <xf numFmtId="40" fontId="2" fillId="2" borderId="0" xfId="23" applyNumberFormat="1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horizontal="center" vertical="center"/>
    </xf>
    <xf numFmtId="40" fontId="1" fillId="2" borderId="0" xfId="23" applyNumberFormat="1" applyFont="1" applyFill="1" applyBorder="1" applyAlignment="1">
      <alignment horizontal="center" vertical="center"/>
      <protection/>
    </xf>
    <xf numFmtId="0" fontId="3" fillId="0" borderId="19" xfId="28" applyFont="1" applyFill="1" applyBorder="1" applyAlignment="1" applyProtection="1">
      <alignment horizontal="center" wrapText="1"/>
      <protection/>
    </xf>
    <xf numFmtId="0" fontId="3" fillId="7" borderId="1" xfId="28" applyFont="1" applyFill="1" applyBorder="1" applyAlignment="1">
      <alignment horizontal="center"/>
      <protection/>
    </xf>
    <xf numFmtId="0" fontId="3" fillId="7" borderId="3" xfId="28" applyFont="1" applyFill="1" applyBorder="1" applyAlignment="1">
      <alignment horizontal="center"/>
      <protection/>
    </xf>
    <xf numFmtId="0" fontId="3" fillId="7" borderId="2" xfId="28" applyFont="1" applyFill="1" applyBorder="1" applyAlignment="1">
      <alignment horizontal="center"/>
      <protection/>
    </xf>
    <xf numFmtId="0" fontId="3" fillId="7" borderId="19" xfId="28" applyFont="1" applyFill="1" applyBorder="1" applyAlignment="1">
      <alignment horizontal="center"/>
      <protection/>
    </xf>
    <xf numFmtId="8" fontId="3" fillId="7" borderId="19" xfId="28" applyNumberFormat="1" applyFont="1" applyFill="1" applyBorder="1" applyAlignment="1">
      <alignment horizontal="center" vertical="center"/>
      <protection/>
    </xf>
    <xf numFmtId="8" fontId="3" fillId="7" borderId="19" xfId="28" applyNumberFormat="1" applyFont="1" applyFill="1" applyBorder="1" applyAlignment="1" applyProtection="1">
      <alignment horizontal="center" vertical="center"/>
      <protection/>
    </xf>
    <xf numFmtId="49" fontId="3" fillId="7" borderId="19" xfId="28" applyNumberFormat="1" applyFont="1" applyFill="1" applyBorder="1" applyAlignment="1" applyProtection="1">
      <alignment horizontal="center" vertical="center" wrapText="1"/>
      <protection/>
    </xf>
    <xf numFmtId="39" fontId="3" fillId="7" borderId="19" xfId="28" applyNumberFormat="1" applyFont="1" applyFill="1" applyBorder="1" applyAlignment="1" applyProtection="1">
      <alignment horizontal="center" vertical="center" wrapText="1"/>
      <protection/>
    </xf>
    <xf numFmtId="0" fontId="3" fillId="2" borderId="15" xfId="28" applyFont="1" applyFill="1" applyBorder="1" applyAlignment="1">
      <alignment horizontal="left" vertical="center" wrapText="1"/>
      <protection/>
    </xf>
    <xf numFmtId="0" fontId="3" fillId="2" borderId="0" xfId="28" applyFont="1" applyFill="1" applyBorder="1" applyAlignment="1">
      <alignment horizontal="left" vertical="center" wrapText="1"/>
      <protection/>
    </xf>
    <xf numFmtId="8" fontId="3" fillId="2" borderId="0" xfId="28" applyNumberFormat="1" applyFont="1" applyFill="1" applyBorder="1" applyAlignment="1">
      <alignment horizontal="left" vertical="center"/>
      <protection/>
    </xf>
    <xf numFmtId="0" fontId="3" fillId="7" borderId="19" xfId="28" applyFont="1" applyFill="1" applyBorder="1" applyAlignment="1">
      <alignment horizontal="center" vertical="center"/>
      <protection/>
    </xf>
    <xf numFmtId="39" fontId="2" fillId="5" borderId="1" xfId="28" applyNumberFormat="1" applyFont="1" applyFill="1" applyBorder="1" applyAlignment="1">
      <alignment horizontal="center"/>
      <protection/>
    </xf>
    <xf numFmtId="39" fontId="2" fillId="5" borderId="2" xfId="28" applyNumberFormat="1" applyFont="1" applyFill="1" applyBorder="1" applyAlignment="1">
      <alignment horizontal="center"/>
      <protection/>
    </xf>
    <xf numFmtId="39" fontId="2" fillId="5" borderId="1" xfId="28" applyNumberFormat="1" applyFont="1" applyFill="1" applyBorder="1" applyAlignment="1">
      <alignment/>
      <protection/>
    </xf>
    <xf numFmtId="39" fontId="2" fillId="5" borderId="11" xfId="28" applyNumberFormat="1" applyFont="1" applyFill="1" applyBorder="1" applyAlignment="1">
      <alignment horizontal="left"/>
      <protection/>
    </xf>
    <xf numFmtId="39" fontId="2" fillId="5" borderId="13" xfId="28" applyNumberFormat="1" applyFont="1" applyFill="1" applyBorder="1" applyAlignment="1">
      <alignment horizontal="left"/>
      <protection/>
    </xf>
    <xf numFmtId="39" fontId="2" fillId="2" borderId="12" xfId="28" applyNumberFormat="1" applyFont="1" applyFill="1" applyBorder="1" applyAlignment="1">
      <alignment horizontal="left"/>
      <protection/>
    </xf>
    <xf numFmtId="39" fontId="2" fillId="5" borderId="12" xfId="28" applyNumberFormat="1" applyFont="1" applyFill="1" applyBorder="1" applyAlignment="1">
      <alignment horizontal="left"/>
      <protection/>
    </xf>
    <xf numFmtId="39" fontId="2" fillId="5" borderId="16" xfId="28" applyNumberFormat="1" applyFont="1" applyFill="1" applyBorder="1" applyAlignment="1">
      <alignment horizontal="left"/>
      <protection/>
    </xf>
    <xf numFmtId="39" fontId="2" fillId="5" borderId="17" xfId="28" applyNumberFormat="1" applyFont="1" applyFill="1" applyBorder="1" applyAlignment="1">
      <alignment horizontal="left"/>
      <protection/>
    </xf>
    <xf numFmtId="39" fontId="2" fillId="5" borderId="18" xfId="28" applyNumberFormat="1" applyFont="1" applyFill="1" applyBorder="1" applyAlignment="1">
      <alignment horizontal="left"/>
      <protection/>
    </xf>
    <xf numFmtId="39" fontId="2" fillId="2" borderId="0" xfId="28" applyNumberFormat="1" applyFont="1" applyFill="1" applyBorder="1" applyAlignment="1">
      <alignment horizontal="left"/>
      <protection/>
    </xf>
    <xf numFmtId="39" fontId="2" fillId="2" borderId="0" xfId="28" applyNumberFormat="1" applyFont="1" applyFill="1" applyAlignment="1">
      <alignment horizontal="left"/>
      <protection/>
    </xf>
    <xf numFmtId="39" fontId="1" fillId="2" borderId="0" xfId="28" applyNumberFormat="1" applyFont="1" applyFill="1" applyBorder="1">
      <alignment/>
      <protection/>
    </xf>
    <xf numFmtId="39" fontId="2" fillId="5" borderId="3" xfId="28" applyNumberFormat="1" applyFont="1" applyFill="1" applyBorder="1" applyAlignment="1">
      <alignment horizont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7" xfId="21"/>
    <cellStyle name="Normal 3" xfId="22"/>
    <cellStyle name="Normal 17" xfId="23"/>
    <cellStyle name="Porcentagem 2" xfId="24"/>
    <cellStyle name="Normal 8" xfId="25"/>
    <cellStyle name="Normal 5" xfId="26"/>
    <cellStyle name="Normal 2 22" xfId="27"/>
    <cellStyle name="Normal 4" xfId="28"/>
    <cellStyle name="Moeda 2" xfId="29"/>
    <cellStyle name="Vírgula 2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wmf" /><Relationship Id="rId3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0" cy="171450"/>
    <xdr:sp macro="" textlink="">
      <xdr:nvSpPr>
        <xdr:cNvPr id="2" name="CaixaDeTexto 1"/>
        <xdr:cNvSpPr txBox="1"/>
      </xdr:nvSpPr>
      <xdr:spPr>
        <a:xfrm>
          <a:off x="1219200" y="2667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71450"/>
    <xdr:sp macro="" textlink="">
      <xdr:nvSpPr>
        <xdr:cNvPr id="3" name="CaixaDeTexto 2"/>
        <xdr:cNvSpPr txBox="1"/>
      </xdr:nvSpPr>
      <xdr:spPr>
        <a:xfrm>
          <a:off x="1219200" y="3429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CaixaDeTexto 2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9" name="CaixaDeTexto 2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CaixaDeTexto 3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1" name="CaixaDeTexto 3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CaixaDeTexto 3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2" name="CaixaDeTexto 3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CaixaDeTexto 3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3" name="CaixaDeTexto 3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4" name="CaixaDeTexto 3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4" name="CaixaDeTexto 3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CaixaDeTexto 3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5" name="CaixaDeTexto 3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6" name="CaixaDeTexto 3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6" name="CaixaDeTexto 3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CaixaDeTexto 3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7" name="CaixaDeTexto 3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CaixaDeTexto 3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8" name="CaixaDeTexto 3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CaixaDeTexto 3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9" name="CaixaDeTexto 3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CaixaDeTexto 3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0" name="CaixaDeTexto 3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CaixaDeTexto 4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1" name="CaixaDeTexto 4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CaixaDeTexto 4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2" name="CaixaDeTexto 4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CaixaDeTexto 4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3" name="CaixaDeTexto 4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CaixaDeTexto 4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4" name="CaixaDeTexto 4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5" name="CaixaDeTexto 4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5" name="CaixaDeTexto 4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CaixaDeTexto 1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9" name="CaixaDeTexto 1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CaixaDeTexto 1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0" name="CaixaDeTexto 1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CaixaDeTexto 2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1" name="CaixaDeTexto 2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CaixaDeTexto 2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2" name="CaixaDeTexto 2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CaixaDeTexto 2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3" name="CaixaDeTexto 2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CaixaDeTexto 2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4" name="CaixaDeTexto 2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CaixaDeTexto 2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5" name="CaixaDeTexto 2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CaixaDeTexto 2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6" name="CaixaDeTexto 2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CaixaDeTexto 2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7" name="CaixaDeTexto 2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CaixaDeTexto 2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8" name="CaixaDeTexto 2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6" name="CaixaDeTexto 4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6" name="CaixaDeTexto 4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7" name="CaixaDeTexto 4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7" name="CaixaDeTexto 4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8" name="CaixaDeTexto 4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8" name="CaixaDeTexto 4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9" name="CaixaDeTexto 4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9" name="CaixaDeTexto 4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0" name="CaixaDeTexto 4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0" name="CaixaDeTexto 4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1" name="CaixaDeTexto 5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1" name="CaixaDeTexto 5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2" name="CaixaDeTexto 5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2" name="CaixaDeTexto 5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3" name="CaixaDeTexto 5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3" name="CaixaDeTexto 5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4" name="CaixaDeTexto 5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4" name="CaixaDeTexto 5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5" name="CaixaDeTexto 5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5" name="CaixaDeTexto 5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6" name="CaixaDeTexto 5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6" name="CaixaDeTexto 5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7" name="CaixaDeTexto 5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7" name="CaixaDeTexto 5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142875</xdr:rowOff>
    </xdr:from>
    <xdr:to>
      <xdr:col>6</xdr:col>
      <xdr:colOff>428625</xdr:colOff>
      <xdr:row>5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29075" y="10191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428625</xdr:colOff>
      <xdr:row>4</xdr:row>
      <xdr:rowOff>142875</xdr:rowOff>
    </xdr:from>
    <xdr:to>
      <xdr:col>6</xdr:col>
      <xdr:colOff>428625</xdr:colOff>
      <xdr:row>5</xdr:row>
      <xdr:rowOff>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29075" y="10191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400050</xdr:colOff>
          <xdr:row>2</xdr:row>
          <xdr:rowOff>104775</xdr:rowOff>
        </xdr:from>
        <xdr:to>
          <xdr:col>12</xdr:col>
          <xdr:colOff>295275</xdr:colOff>
          <xdr:row>7</xdr:row>
          <xdr:rowOff>123825</xdr:rowOff>
        </xdr:to>
        <xdr:sp macro="" textlink="">
          <xdr:nvSpPr>
            <xdr:cNvPr id="10241" name="Object 1" hidden="1">
              <a:extLst xmlns:a="http://schemas.openxmlformats.org/drawingml/2006/main"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3524250</xdr:colOff>
          <xdr:row>0</xdr:row>
          <xdr:rowOff>152400</xdr:rowOff>
        </xdr:from>
        <xdr:to>
          <xdr:col>7</xdr:col>
          <xdr:colOff>1057275</xdr:colOff>
          <xdr:row>6</xdr:row>
          <xdr:rowOff>76200</xdr:rowOff>
        </xdr:to>
        <xdr:sp macro="" textlink="">
          <xdr:nvSpPr>
            <xdr:cNvPr id="11265" name="Object 1" hidden="1">
              <a:extLst xmlns:a="http://schemas.openxmlformats.org/drawingml/2006/main"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SheetLayoutView="100" workbookViewId="0" topLeftCell="A1">
      <selection activeCell="K33" sqref="K33"/>
    </sheetView>
  </sheetViews>
  <sheetFormatPr defaultColWidth="9.140625" defaultRowHeight="15"/>
  <sheetData>
    <row r="1" spans="1:16" ht="15">
      <c r="A1" s="199" t="s">
        <v>38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5"/>
      <c r="M1" s="15"/>
      <c r="N1" s="15"/>
      <c r="O1" s="15"/>
      <c r="P1" s="15"/>
    </row>
    <row r="2" spans="1:16" ht="15">
      <c r="A2" s="199" t="e">
        <f>#REF!</f>
        <v>#REF!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5"/>
      <c r="M2" s="15"/>
      <c r="N2" s="15"/>
      <c r="O2" s="15"/>
      <c r="P2" s="15"/>
    </row>
    <row r="3" spans="1:16" ht="15">
      <c r="A3" s="199" t="e">
        <f>#REF!</f>
        <v>#REF!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5"/>
      <c r="M3" s="15"/>
      <c r="N3" s="15"/>
      <c r="O3" s="15"/>
      <c r="P3" s="15"/>
    </row>
    <row r="4" spans="1:16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">
      <c r="A5" s="14" t="s">
        <v>19</v>
      </c>
      <c r="B5" s="16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4" t="s">
        <v>0</v>
      </c>
      <c r="B6" s="2" t="s">
        <v>12</v>
      </c>
      <c r="C6" s="4"/>
      <c r="D6" s="2"/>
      <c r="E6" s="4"/>
      <c r="F6" s="4"/>
      <c r="G6" s="2"/>
      <c r="H6" s="4"/>
      <c r="I6" s="4"/>
      <c r="J6" s="2"/>
      <c r="K6" s="4"/>
      <c r="L6" s="4"/>
      <c r="M6" s="2"/>
      <c r="N6" s="4"/>
      <c r="O6" s="4"/>
      <c r="P6" s="2"/>
    </row>
    <row r="7" spans="1:16" ht="15">
      <c r="A7" s="4"/>
      <c r="B7" s="2"/>
      <c r="C7" s="1" t="s">
        <v>21</v>
      </c>
      <c r="D7" s="2"/>
      <c r="E7" s="4"/>
      <c r="F7" s="1" t="s">
        <v>22</v>
      </c>
      <c r="G7" s="2"/>
      <c r="H7" s="4"/>
      <c r="I7" s="4"/>
      <c r="J7" s="2"/>
      <c r="K7" s="4"/>
      <c r="L7" s="4"/>
      <c r="M7" s="2"/>
      <c r="N7" s="4"/>
      <c r="O7" s="4"/>
      <c r="P7" s="2"/>
    </row>
    <row r="8" spans="1:16" ht="15">
      <c r="A8" s="4"/>
      <c r="B8" s="1" t="s">
        <v>13</v>
      </c>
      <c r="C8" s="1">
        <v>3</v>
      </c>
      <c r="D8" s="7" t="s">
        <v>8</v>
      </c>
      <c r="E8" s="1" t="s">
        <v>9</v>
      </c>
      <c r="F8" s="1">
        <v>2</v>
      </c>
      <c r="G8" s="7" t="s">
        <v>8</v>
      </c>
      <c r="H8" s="1"/>
      <c r="I8" s="1"/>
      <c r="J8" s="7"/>
      <c r="K8" s="1"/>
      <c r="L8" s="1"/>
      <c r="M8" s="7"/>
      <c r="N8" s="1"/>
      <c r="O8" s="1"/>
      <c r="P8" s="7"/>
    </row>
    <row r="9" spans="1:16" ht="15">
      <c r="A9" s="4"/>
      <c r="B9" s="9" t="s">
        <v>13</v>
      </c>
      <c r="C9" s="11">
        <f>C8*F8</f>
        <v>6</v>
      </c>
      <c r="D9" s="12"/>
      <c r="E9" s="10" t="s">
        <v>2</v>
      </c>
      <c r="F9" s="1"/>
      <c r="G9" s="7"/>
      <c r="H9" s="1"/>
      <c r="I9" s="1"/>
      <c r="J9" s="7"/>
      <c r="K9" s="1"/>
      <c r="L9" s="1"/>
      <c r="M9" s="7"/>
      <c r="N9" s="1"/>
      <c r="O9" s="1"/>
      <c r="P9" s="7"/>
    </row>
    <row r="10" spans="1:16" ht="15">
      <c r="A10" s="4"/>
      <c r="B10" s="1"/>
      <c r="C10" s="1"/>
      <c r="D10" s="7"/>
      <c r="E10" s="1"/>
      <c r="F10" s="1"/>
      <c r="G10" s="7"/>
      <c r="H10" s="1"/>
      <c r="I10" s="1"/>
      <c r="J10" s="7"/>
      <c r="K10" s="1"/>
      <c r="L10" s="1"/>
      <c r="M10" s="7"/>
      <c r="N10" s="1"/>
      <c r="O10" s="1"/>
      <c r="P10" s="7"/>
    </row>
    <row r="11" spans="1:16" ht="15">
      <c r="A11" s="4" t="s">
        <v>11</v>
      </c>
      <c r="B11" s="198" t="e">
        <f>#REF!</f>
        <v>#REF!</v>
      </c>
      <c r="C11" s="198"/>
      <c r="D11" s="198"/>
      <c r="E11" s="198"/>
      <c r="F11" s="198"/>
      <c r="G11" s="198"/>
      <c r="H11" s="198"/>
      <c r="I11" s="198"/>
      <c r="J11" s="198"/>
      <c r="K11" s="198"/>
      <c r="L11" s="4"/>
      <c r="M11" s="2"/>
      <c r="N11" s="4"/>
      <c r="O11" s="4"/>
      <c r="P11" s="2"/>
    </row>
    <row r="12" spans="1:16" ht="15">
      <c r="A12" s="4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4"/>
      <c r="M12" s="2"/>
      <c r="N12" s="4"/>
      <c r="O12" s="4"/>
      <c r="P12" s="2"/>
    </row>
    <row r="13" spans="1:16" ht="15">
      <c r="A13" s="4"/>
      <c r="B13" s="34" t="s">
        <v>29</v>
      </c>
      <c r="C13" s="22"/>
      <c r="D13" s="26" t="s">
        <v>24</v>
      </c>
      <c r="E13" s="22"/>
      <c r="F13" s="26" t="s">
        <v>27</v>
      </c>
      <c r="G13" s="22"/>
      <c r="H13" s="22"/>
      <c r="I13" s="22"/>
      <c r="J13" s="22"/>
      <c r="K13" s="22"/>
      <c r="L13" s="4"/>
      <c r="M13" s="2"/>
      <c r="N13" s="4"/>
      <c r="O13" s="4"/>
      <c r="P13" s="2"/>
    </row>
    <row r="14" spans="1:16" ht="15">
      <c r="A14" s="4"/>
      <c r="B14" s="24">
        <v>18</v>
      </c>
      <c r="C14" s="23" t="s">
        <v>9</v>
      </c>
      <c r="D14" s="23">
        <v>19.5</v>
      </c>
      <c r="E14" s="25" t="s">
        <v>10</v>
      </c>
      <c r="F14" s="24">
        <f>ROUND((B14*D14),2)</f>
        <v>351</v>
      </c>
      <c r="G14" s="22"/>
      <c r="H14" s="22"/>
      <c r="I14" s="22"/>
      <c r="J14" s="22"/>
      <c r="K14" s="22"/>
      <c r="L14" s="4"/>
      <c r="M14" s="2"/>
      <c r="N14" s="4"/>
      <c r="O14" s="4"/>
      <c r="P14" s="2"/>
    </row>
    <row r="15" spans="1:16" ht="15">
      <c r="A15" s="4"/>
      <c r="B15" s="1"/>
      <c r="C15" s="1"/>
      <c r="D15" s="7"/>
      <c r="E15" s="1"/>
      <c r="F15" s="200"/>
      <c r="G15" s="200"/>
      <c r="H15" s="200"/>
      <c r="I15" s="200"/>
      <c r="J15" s="200"/>
      <c r="K15" s="200"/>
      <c r="L15" s="1"/>
      <c r="M15" s="7"/>
      <c r="N15" s="1"/>
      <c r="O15" s="1"/>
      <c r="P15" s="7"/>
    </row>
    <row r="16" spans="1:16" ht="15" customHeight="1">
      <c r="A16" s="4"/>
      <c r="B16" s="201" t="s">
        <v>28</v>
      </c>
      <c r="C16" s="201"/>
      <c r="D16" s="201"/>
      <c r="E16" s="201"/>
      <c r="F16" s="200"/>
      <c r="G16" s="200"/>
      <c r="H16" s="200"/>
      <c r="I16" s="200"/>
      <c r="J16" s="200"/>
      <c r="K16" s="200"/>
      <c r="L16" s="17"/>
      <c r="M16" s="17"/>
      <c r="N16" s="17"/>
      <c r="O16" s="17"/>
      <c r="P16" s="17"/>
    </row>
    <row r="17" spans="1:16" ht="15">
      <c r="A17" s="4"/>
      <c r="B17" s="9" t="s">
        <v>14</v>
      </c>
      <c r="C17" s="11">
        <f>F14</f>
        <v>351</v>
      </c>
      <c r="D17" s="12"/>
      <c r="E17" s="10" t="s">
        <v>2</v>
      </c>
      <c r="F17" s="200"/>
      <c r="G17" s="200"/>
      <c r="H17" s="200"/>
      <c r="I17" s="200"/>
      <c r="J17" s="200"/>
      <c r="K17" s="200"/>
      <c r="L17" s="17"/>
      <c r="M17" s="17"/>
      <c r="N17" s="17"/>
      <c r="O17" s="17"/>
      <c r="P17" s="17"/>
    </row>
    <row r="18" spans="1:16" ht="15">
      <c r="A18" s="4"/>
      <c r="B18" s="1"/>
      <c r="C18" s="1"/>
      <c r="D18" s="7"/>
      <c r="E18" s="1"/>
      <c r="F18" s="200"/>
      <c r="G18" s="200"/>
      <c r="H18" s="200"/>
      <c r="I18" s="200"/>
      <c r="J18" s="200"/>
      <c r="K18" s="200"/>
      <c r="L18" s="1"/>
      <c r="M18" s="7"/>
      <c r="N18" s="1"/>
      <c r="O18" s="1"/>
      <c r="P18" s="7"/>
    </row>
    <row r="19" spans="1:16" ht="15">
      <c r="A19" s="4" t="e">
        <f>#REF!</f>
        <v>#REF!</v>
      </c>
      <c r="B19" s="198" t="e">
        <f>#REF!</f>
        <v>#REF!</v>
      </c>
      <c r="C19" s="198"/>
      <c r="D19" s="198"/>
      <c r="E19" s="198"/>
      <c r="F19" s="198"/>
      <c r="G19" s="198"/>
      <c r="H19" s="198"/>
      <c r="I19" s="198"/>
      <c r="J19" s="198"/>
      <c r="K19" s="198"/>
      <c r="L19" s="4"/>
      <c r="M19" s="2"/>
      <c r="N19" s="4"/>
      <c r="O19" s="4"/>
      <c r="P19" s="2"/>
    </row>
    <row r="20" spans="1:16" ht="15">
      <c r="A20" s="4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4"/>
      <c r="M20" s="2"/>
      <c r="N20" s="4"/>
      <c r="O20" s="4"/>
      <c r="P20" s="2"/>
    </row>
    <row r="21" spans="1:16" ht="15">
      <c r="A21" s="4"/>
      <c r="B21" s="1"/>
      <c r="C21" s="1" t="s">
        <v>20</v>
      </c>
      <c r="D21" s="7"/>
      <c r="E21" s="1" t="s">
        <v>17</v>
      </c>
      <c r="F21" s="7"/>
      <c r="G21" s="7"/>
      <c r="H21" s="1"/>
      <c r="I21" s="1"/>
      <c r="J21" s="7"/>
      <c r="K21" s="1"/>
      <c r="L21" s="1"/>
      <c r="M21" s="7"/>
      <c r="N21" s="1"/>
      <c r="O21" s="1"/>
      <c r="P21" s="7"/>
    </row>
    <row r="22" spans="1:16" ht="15">
      <c r="A22" s="4"/>
      <c r="B22" s="1" t="s">
        <v>14</v>
      </c>
      <c r="C22" s="1">
        <v>3</v>
      </c>
      <c r="D22" s="7" t="s">
        <v>9</v>
      </c>
      <c r="E22" s="1">
        <v>4</v>
      </c>
      <c r="F22" s="7" t="s">
        <v>8</v>
      </c>
      <c r="G22" s="7"/>
      <c r="H22" s="1"/>
      <c r="I22" s="1"/>
      <c r="J22" s="7"/>
      <c r="K22" s="1"/>
      <c r="L22" s="1"/>
      <c r="M22" s="7"/>
      <c r="N22" s="1"/>
      <c r="O22" s="1"/>
      <c r="P22" s="7"/>
    </row>
    <row r="23" spans="1:16" ht="15">
      <c r="A23" s="4"/>
      <c r="B23" s="9" t="s">
        <v>14</v>
      </c>
      <c r="C23" s="11">
        <f>ROUND((C22*E22),2)</f>
        <v>12</v>
      </c>
      <c r="D23" s="12"/>
      <c r="E23" s="10" t="s">
        <v>2</v>
      </c>
      <c r="F23" s="7"/>
      <c r="G23" s="7"/>
      <c r="H23" s="1"/>
      <c r="I23" s="1"/>
      <c r="J23" s="7"/>
      <c r="K23" s="1"/>
      <c r="L23" s="1"/>
      <c r="M23" s="7"/>
      <c r="N23" s="1"/>
      <c r="O23" s="1"/>
      <c r="P23" s="7"/>
    </row>
    <row r="24" spans="1:16" ht="15">
      <c r="A24" s="4"/>
      <c r="B24" s="1"/>
      <c r="C24" s="1"/>
      <c r="D24" s="7"/>
      <c r="E24" s="1"/>
      <c r="F24" s="7"/>
      <c r="G24" s="7"/>
      <c r="H24" s="1"/>
      <c r="I24" s="1"/>
      <c r="J24" s="7"/>
      <c r="K24" s="1"/>
      <c r="L24" s="1"/>
      <c r="M24" s="7"/>
      <c r="N24" s="1"/>
      <c r="O24" s="1"/>
      <c r="P24" s="7"/>
    </row>
    <row r="25" spans="1:2" ht="15">
      <c r="A25" s="61" t="e">
        <f>#REF!</f>
        <v>#REF!</v>
      </c>
      <c r="B25" s="60" t="e">
        <f>#REF!</f>
        <v>#REF!</v>
      </c>
    </row>
    <row r="27" spans="2:5" ht="15">
      <c r="B27" s="58" t="s">
        <v>49</v>
      </c>
      <c r="C27" s="59">
        <v>1</v>
      </c>
      <c r="D27" s="12"/>
      <c r="E27" s="10" t="s">
        <v>48</v>
      </c>
    </row>
  </sheetData>
  <mergeCells count="7">
    <mergeCell ref="B19:K20"/>
    <mergeCell ref="A1:K1"/>
    <mergeCell ref="A2:K2"/>
    <mergeCell ref="A3:K3"/>
    <mergeCell ref="F15:K18"/>
    <mergeCell ref="B11:K12"/>
    <mergeCell ref="B16:E16"/>
  </mergeCells>
  <printOptions/>
  <pageMargins left="0.511811024" right="0.511811024" top="0.787401575" bottom="0.787401575" header="0.31496062" footer="0.3149606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view="pageBreakPreview" zoomScale="130" zoomScaleSheetLayoutView="130" workbookViewId="0" topLeftCell="A1">
      <selection activeCell="E37" sqref="E37"/>
    </sheetView>
  </sheetViews>
  <sheetFormatPr defaultColWidth="9.140625" defaultRowHeight="15"/>
  <cols>
    <col min="1" max="1" width="12.140625" style="40" customWidth="1"/>
    <col min="2" max="2" width="9.57421875" style="19" customWidth="1"/>
    <col min="3" max="10" width="9.140625" style="19" customWidth="1"/>
  </cols>
  <sheetData>
    <row r="1" spans="1:11" ht="15">
      <c r="A1" s="199" t="s">
        <v>37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5">
      <c r="A2" s="199" t="e">
        <f>#REF!</f>
        <v>#REF!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5">
      <c r="A3" s="205" t="e">
        <f>#REF!</f>
        <v>#REF!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23" ht="15">
      <c r="A4" s="38" t="e">
        <f>#REF!</f>
        <v>#REF!</v>
      </c>
      <c r="B4" s="2" t="s">
        <v>18</v>
      </c>
      <c r="C4" s="32"/>
      <c r="D4" s="7"/>
      <c r="E4" s="32"/>
      <c r="F4" s="32"/>
      <c r="G4" s="7"/>
      <c r="H4" s="32"/>
      <c r="I4" s="32"/>
      <c r="J4" s="7"/>
      <c r="K4" s="6"/>
      <c r="L4" s="6"/>
      <c r="M4" s="5"/>
      <c r="N4" s="6"/>
      <c r="O4" s="6"/>
      <c r="P4" s="5"/>
      <c r="Q4" s="6"/>
      <c r="R4" s="6"/>
      <c r="S4" s="6"/>
      <c r="T4" s="3"/>
      <c r="U4" s="3"/>
      <c r="V4" s="3"/>
      <c r="W4" s="3"/>
    </row>
    <row r="5" spans="1:23" ht="9.75" customHeight="1">
      <c r="A5" s="199" t="e">
        <f>#REF!</f>
        <v>#REF!</v>
      </c>
      <c r="B5" s="198" t="e">
        <f>#REF!</f>
        <v>#REF!</v>
      </c>
      <c r="C5" s="198"/>
      <c r="D5" s="198"/>
      <c r="E5" s="198"/>
      <c r="F5" s="198"/>
      <c r="G5" s="198"/>
      <c r="H5" s="198"/>
      <c r="I5" s="198"/>
      <c r="J5" s="198"/>
      <c r="K5" s="19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0.5" customHeight="1">
      <c r="A6" s="199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5">
      <c r="A7" s="29"/>
      <c r="B7" s="32"/>
      <c r="C7" s="32"/>
      <c r="D7" s="7"/>
      <c r="E7" s="32"/>
      <c r="F7" s="32"/>
      <c r="G7" s="7"/>
      <c r="H7" s="32"/>
      <c r="I7" s="32"/>
      <c r="J7" s="7"/>
      <c r="K7" s="6"/>
      <c r="L7" s="6"/>
      <c r="M7" s="5"/>
      <c r="N7" s="6"/>
      <c r="O7" s="6"/>
      <c r="P7" s="5"/>
      <c r="Q7" s="6"/>
      <c r="R7" s="6"/>
      <c r="S7" s="6"/>
      <c r="T7" s="3"/>
      <c r="U7" s="3"/>
      <c r="V7" s="3"/>
      <c r="W7" s="3"/>
    </row>
    <row r="8" spans="1:23" ht="15">
      <c r="A8" s="29"/>
      <c r="B8" s="35" t="s">
        <v>35</v>
      </c>
      <c r="C8" s="32">
        <v>12.85</v>
      </c>
      <c r="D8" s="7" t="s">
        <v>2</v>
      </c>
      <c r="E8" s="32"/>
      <c r="F8" s="32"/>
      <c r="G8" s="7"/>
      <c r="H8" s="32"/>
      <c r="I8" s="32"/>
      <c r="J8" s="7"/>
      <c r="K8" s="6"/>
      <c r="L8" s="6"/>
      <c r="M8" s="5"/>
      <c r="N8" s="6"/>
      <c r="O8" s="6"/>
      <c r="P8" s="5"/>
      <c r="Q8" s="6"/>
      <c r="R8" s="6"/>
      <c r="S8" s="6"/>
      <c r="T8" s="3"/>
      <c r="U8" s="3"/>
      <c r="V8" s="3"/>
      <c r="W8" s="3"/>
    </row>
    <row r="9" spans="1:23" ht="15">
      <c r="A9" s="29"/>
      <c r="B9" s="35" t="s">
        <v>30</v>
      </c>
      <c r="C9" s="32">
        <v>4</v>
      </c>
      <c r="D9" s="7" t="s">
        <v>6</v>
      </c>
      <c r="E9" s="32"/>
      <c r="F9" s="32"/>
      <c r="G9" s="7"/>
      <c r="H9" s="32"/>
      <c r="I9" s="32"/>
      <c r="J9" s="7"/>
      <c r="K9" s="6"/>
      <c r="L9" s="6"/>
      <c r="M9" s="5"/>
      <c r="N9" s="6"/>
      <c r="O9" s="6"/>
      <c r="P9" s="5"/>
      <c r="Q9" s="6"/>
      <c r="R9" s="6"/>
      <c r="S9" s="6"/>
      <c r="T9" s="3"/>
      <c r="U9" s="3"/>
      <c r="V9" s="3"/>
      <c r="W9" s="3"/>
    </row>
    <row r="10" spans="1:23" ht="15">
      <c r="A10" s="29"/>
      <c r="B10" s="35" t="s">
        <v>32</v>
      </c>
      <c r="C10" s="32">
        <f>ROUND(C8*C9,2)</f>
        <v>51.4</v>
      </c>
      <c r="D10" s="7" t="s">
        <v>2</v>
      </c>
      <c r="E10" s="32"/>
      <c r="F10" s="32"/>
      <c r="G10" s="7"/>
      <c r="H10" s="32"/>
      <c r="I10" s="32"/>
      <c r="J10" s="7"/>
      <c r="K10" s="6"/>
      <c r="L10" s="6"/>
      <c r="M10" s="5"/>
      <c r="N10" s="6"/>
      <c r="O10" s="6"/>
      <c r="P10" s="5"/>
      <c r="Q10" s="6"/>
      <c r="R10" s="6"/>
      <c r="S10" s="6"/>
      <c r="T10" s="3"/>
      <c r="U10" s="3"/>
      <c r="V10" s="3"/>
      <c r="W10" s="3"/>
    </row>
    <row r="11" spans="1:23" ht="15">
      <c r="A11" s="29"/>
      <c r="B11" s="32"/>
      <c r="C11" s="32"/>
      <c r="D11" s="7"/>
      <c r="E11" s="32"/>
      <c r="F11" s="32"/>
      <c r="G11" s="7"/>
      <c r="H11" s="32"/>
      <c r="I11" s="32"/>
      <c r="J11" s="7"/>
      <c r="K11" s="6"/>
      <c r="L11" s="6"/>
      <c r="M11" s="5"/>
      <c r="N11" s="6"/>
      <c r="O11" s="6"/>
      <c r="P11" s="5"/>
      <c r="Q11" s="6"/>
      <c r="R11" s="6"/>
      <c r="S11" s="6"/>
      <c r="T11" s="3"/>
      <c r="U11" s="3"/>
      <c r="V11" s="3"/>
      <c r="W11" s="3"/>
    </row>
    <row r="12" spans="1:23" ht="15">
      <c r="A12" s="29"/>
      <c r="B12" s="35" t="s">
        <v>31</v>
      </c>
      <c r="C12" s="32">
        <v>62.54</v>
      </c>
      <c r="D12" s="7" t="s">
        <v>2</v>
      </c>
      <c r="E12" s="32"/>
      <c r="F12" s="32"/>
      <c r="G12" s="7"/>
      <c r="H12" s="32"/>
      <c r="I12" s="32"/>
      <c r="J12" s="7"/>
      <c r="K12" s="6"/>
      <c r="L12" s="6"/>
      <c r="M12" s="5"/>
      <c r="N12" s="6"/>
      <c r="O12" s="6"/>
      <c r="P12" s="5"/>
      <c r="Q12" s="6"/>
      <c r="R12" s="6"/>
      <c r="S12" s="6"/>
      <c r="T12" s="3"/>
      <c r="U12" s="3"/>
      <c r="V12" s="3"/>
      <c r="W12" s="3"/>
    </row>
    <row r="13" spans="1:23" ht="15.75" customHeight="1">
      <c r="A13" s="29"/>
      <c r="B13" s="35"/>
      <c r="C13" s="32"/>
      <c r="D13" s="7"/>
      <c r="E13" s="32"/>
      <c r="F13" s="32"/>
      <c r="G13" s="7"/>
      <c r="H13" s="32"/>
      <c r="I13" s="32"/>
      <c r="J13" s="7"/>
      <c r="K13" s="6"/>
      <c r="L13" s="6"/>
      <c r="M13" s="5"/>
      <c r="N13" s="6"/>
      <c r="O13" s="6"/>
      <c r="P13" s="5"/>
      <c r="Q13" s="6"/>
      <c r="R13" s="6"/>
      <c r="S13" s="6"/>
      <c r="T13" s="3"/>
      <c r="U13" s="3"/>
      <c r="V13" s="3"/>
      <c r="W13" s="3"/>
    </row>
    <row r="14" spans="2:23" ht="15">
      <c r="B14" s="35" t="s">
        <v>34</v>
      </c>
      <c r="C14" s="32">
        <f>ROUND((18*19.5),2)</f>
        <v>351</v>
      </c>
      <c r="D14" s="7" t="s">
        <v>2</v>
      </c>
      <c r="E14" s="32"/>
      <c r="F14" s="32"/>
      <c r="G14" s="7"/>
      <c r="H14" s="32"/>
      <c r="I14" s="32"/>
      <c r="J14" s="7"/>
      <c r="K14" s="6"/>
      <c r="L14" s="6"/>
      <c r="M14" s="5"/>
      <c r="N14" s="6"/>
      <c r="O14" s="6"/>
      <c r="P14" s="5"/>
      <c r="Q14" s="6"/>
      <c r="R14" s="6"/>
      <c r="S14" s="6"/>
      <c r="T14" s="3"/>
      <c r="U14" s="3"/>
      <c r="V14" s="3"/>
      <c r="W14" s="3"/>
    </row>
    <row r="15" spans="1:23" s="13" customFormat="1" ht="15">
      <c r="A15" s="29"/>
      <c r="B15" s="32" t="s">
        <v>33</v>
      </c>
      <c r="C15" s="35"/>
      <c r="D15" s="35"/>
      <c r="E15" s="35"/>
      <c r="F15" s="35"/>
      <c r="G15" s="35"/>
      <c r="H15" s="35"/>
      <c r="I15" s="35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37"/>
      <c r="V15" s="37"/>
      <c r="W15" s="37"/>
    </row>
    <row r="16" spans="1:23" s="13" customFormat="1" ht="15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37"/>
      <c r="V16" s="37"/>
      <c r="W16" s="37"/>
    </row>
    <row r="17" spans="1:23" s="13" customFormat="1" ht="15">
      <c r="A17" s="204" t="s">
        <v>36</v>
      </c>
      <c r="B17" s="204"/>
      <c r="C17" s="204"/>
      <c r="D17" s="204"/>
      <c r="E17" s="204"/>
      <c r="F17" s="204"/>
      <c r="G17" s="204"/>
      <c r="H17" s="204"/>
      <c r="I17" s="204"/>
      <c r="J17" s="204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7"/>
      <c r="V17" s="37"/>
      <c r="W17" s="37"/>
    </row>
    <row r="18" spans="1:23" ht="15">
      <c r="A18" s="29"/>
      <c r="B18" s="32"/>
      <c r="C18" s="30" t="s">
        <v>16</v>
      </c>
      <c r="D18" s="31">
        <f>ROUND((C14-C12-C10),2)</f>
        <v>237.06</v>
      </c>
      <c r="E18" s="10" t="s">
        <v>2</v>
      </c>
      <c r="F18" s="32"/>
      <c r="G18" s="7"/>
      <c r="H18" s="32"/>
      <c r="I18" s="32"/>
      <c r="J18" s="7"/>
      <c r="K18" s="6"/>
      <c r="L18" s="6"/>
      <c r="M18" s="5"/>
      <c r="N18" s="6"/>
      <c r="O18" s="6"/>
      <c r="P18" s="5"/>
      <c r="Q18" s="6"/>
      <c r="R18" s="6"/>
      <c r="S18" s="6"/>
      <c r="T18" s="3"/>
      <c r="U18" s="3"/>
      <c r="V18" s="3"/>
      <c r="W18" s="3"/>
    </row>
    <row r="19" spans="1:11" ht="15">
      <c r="A19" s="41"/>
      <c r="B19" s="20"/>
      <c r="C19" s="20"/>
      <c r="D19" s="20"/>
      <c r="E19" s="20"/>
      <c r="F19" s="20"/>
      <c r="G19" s="20"/>
      <c r="H19" s="20"/>
      <c r="I19" s="20"/>
      <c r="J19" s="20"/>
      <c r="K19" s="8"/>
    </row>
    <row r="20" spans="1:11" ht="15">
      <c r="A20" s="49" t="e">
        <f>#REF!</f>
        <v>#REF!</v>
      </c>
      <c r="B20" s="50" t="e">
        <f>#REF!</f>
        <v>#REF!</v>
      </c>
      <c r="C20" s="21"/>
      <c r="D20" s="20"/>
      <c r="E20" s="20"/>
      <c r="F20" s="20"/>
      <c r="G20" s="20"/>
      <c r="H20" s="20"/>
      <c r="I20" s="20"/>
      <c r="J20" s="20"/>
      <c r="K20" s="8"/>
    </row>
    <row r="21" spans="1:16" ht="15">
      <c r="A21" s="206" t="s">
        <v>41</v>
      </c>
      <c r="B21" s="206"/>
      <c r="C21" s="33"/>
      <c r="D21" s="47" t="s">
        <v>42</v>
      </c>
      <c r="E21" s="25"/>
      <c r="F21" s="24"/>
      <c r="G21" s="28"/>
      <c r="H21" s="28"/>
      <c r="I21" s="28"/>
      <c r="J21" s="28"/>
      <c r="K21" s="28"/>
      <c r="L21" s="4"/>
      <c r="M21" s="2"/>
      <c r="N21" s="4"/>
      <c r="O21" s="4"/>
      <c r="P21" s="2"/>
    </row>
    <row r="22" spans="1:16" ht="15">
      <c r="A22" s="207">
        <v>16.18</v>
      </c>
      <c r="B22" s="207"/>
      <c r="C22" s="48" t="s">
        <v>9</v>
      </c>
      <c r="D22" s="33">
        <v>4</v>
      </c>
      <c r="E22" s="48" t="s">
        <v>10</v>
      </c>
      <c r="F22" s="48">
        <f>ROUND((A22*D22),2)</f>
        <v>64.72</v>
      </c>
      <c r="G22" s="28"/>
      <c r="H22" s="28"/>
      <c r="I22" s="28"/>
      <c r="J22" s="28"/>
      <c r="K22" s="28"/>
      <c r="L22" s="4"/>
      <c r="M22" s="2"/>
      <c r="N22" s="4"/>
      <c r="O22" s="4"/>
      <c r="P22" s="2"/>
    </row>
    <row r="23" spans="1:10" s="8" customFormat="1" ht="15">
      <c r="A23" s="39"/>
      <c r="B23" s="27"/>
      <c r="C23" s="24"/>
      <c r="D23" s="20"/>
      <c r="E23" s="20"/>
      <c r="F23" s="20"/>
      <c r="G23" s="20"/>
      <c r="H23" s="20"/>
      <c r="I23" s="20"/>
      <c r="J23" s="20"/>
    </row>
    <row r="24" spans="1:10" s="8" customFormat="1" ht="15">
      <c r="A24" s="46" t="s">
        <v>43</v>
      </c>
      <c r="B24" s="27"/>
      <c r="C24" s="48" t="s">
        <v>10</v>
      </c>
      <c r="D24" s="51">
        <v>30.39</v>
      </c>
      <c r="E24" s="20"/>
      <c r="F24" s="20"/>
      <c r="G24" s="20"/>
      <c r="H24" s="20"/>
      <c r="I24" s="20"/>
      <c r="J24" s="20"/>
    </row>
    <row r="25" spans="1:10" s="8" customFormat="1" ht="15">
      <c r="A25" s="41"/>
      <c r="B25" s="20"/>
      <c r="C25" s="42"/>
      <c r="D25" s="20"/>
      <c r="E25" s="20"/>
      <c r="F25" s="20"/>
      <c r="G25" s="20"/>
      <c r="H25" s="20"/>
      <c r="I25" s="20"/>
      <c r="J25" s="20"/>
    </row>
    <row r="26" spans="1:10" s="8" customFormat="1" ht="15" customHeight="1">
      <c r="A26" s="202" t="s">
        <v>39</v>
      </c>
      <c r="B26" s="203"/>
      <c r="C26" s="203"/>
      <c r="D26" s="203"/>
      <c r="E26" s="43">
        <f>F22+D24</f>
        <v>95.11</v>
      </c>
      <c r="F26" s="44" t="s">
        <v>8</v>
      </c>
      <c r="G26" s="20"/>
      <c r="H26" s="20"/>
      <c r="I26" s="20"/>
      <c r="J26" s="20"/>
    </row>
    <row r="27" spans="1:10" s="8" customFormat="1" ht="15">
      <c r="A27" s="41"/>
      <c r="B27" s="20"/>
      <c r="C27" s="20"/>
      <c r="D27" s="20"/>
      <c r="E27" s="20"/>
      <c r="F27" s="20"/>
      <c r="G27" s="20"/>
      <c r="H27" s="20"/>
      <c r="I27" s="20"/>
      <c r="J27" s="20"/>
    </row>
    <row r="28" spans="1:2" ht="15">
      <c r="A28" s="52" t="e">
        <f>#REF!</f>
        <v>#REF!</v>
      </c>
      <c r="B28" s="53" t="e">
        <f>#REF!</f>
        <v>#REF!</v>
      </c>
    </row>
    <row r="30" spans="1:10" ht="15">
      <c r="A30" s="19"/>
      <c r="B30" s="54" t="s">
        <v>21</v>
      </c>
      <c r="C30" s="54"/>
      <c r="D30" s="54" t="s">
        <v>24</v>
      </c>
      <c r="E30" s="54"/>
      <c r="F30" s="54" t="s">
        <v>44</v>
      </c>
      <c r="G30" s="54"/>
      <c r="H30" s="54" t="s">
        <v>46</v>
      </c>
      <c r="J30" s="54" t="s">
        <v>25</v>
      </c>
    </row>
    <row r="31" spans="1:10" ht="15">
      <c r="A31" s="19" t="s">
        <v>45</v>
      </c>
      <c r="B31" s="54">
        <v>0.25</v>
      </c>
      <c r="C31" s="54" t="s">
        <v>9</v>
      </c>
      <c r="D31" s="54">
        <v>0.25</v>
      </c>
      <c r="E31" s="54" t="s">
        <v>9</v>
      </c>
      <c r="F31" s="54">
        <v>18</v>
      </c>
      <c r="G31" s="54" t="s">
        <v>9</v>
      </c>
      <c r="H31" s="54">
        <v>2</v>
      </c>
      <c r="I31" s="19" t="s">
        <v>10</v>
      </c>
      <c r="J31" s="54">
        <f>B31*D31*F31*H31</f>
        <v>2.25</v>
      </c>
    </row>
    <row r="32" spans="1:8" ht="15">
      <c r="A32" s="19"/>
      <c r="B32" s="54"/>
      <c r="C32" s="54"/>
      <c r="D32" s="54"/>
      <c r="E32" s="54"/>
      <c r="F32" s="54"/>
      <c r="G32" s="54"/>
      <c r="H32" s="54"/>
    </row>
    <row r="33" spans="1:8" ht="15">
      <c r="A33" s="19"/>
      <c r="B33" s="54" t="s">
        <v>21</v>
      </c>
      <c r="C33" s="54"/>
      <c r="D33" s="54" t="s">
        <v>24</v>
      </c>
      <c r="E33" s="54"/>
      <c r="F33" s="54" t="s">
        <v>44</v>
      </c>
      <c r="G33" s="54"/>
      <c r="H33" s="54" t="s">
        <v>25</v>
      </c>
    </row>
    <row r="34" spans="1:8" ht="15">
      <c r="A34" s="19" t="s">
        <v>45</v>
      </c>
      <c r="B34" s="54">
        <v>0.25</v>
      </c>
      <c r="C34" s="54" t="s">
        <v>9</v>
      </c>
      <c r="D34" s="54">
        <v>0.25</v>
      </c>
      <c r="E34" s="54" t="s">
        <v>9</v>
      </c>
      <c r="F34" s="54">
        <v>118</v>
      </c>
      <c r="G34" s="54" t="s">
        <v>10</v>
      </c>
      <c r="H34" s="54">
        <f>B34*D34*F34</f>
        <v>7.375</v>
      </c>
    </row>
    <row r="36" spans="2:6" ht="15" customHeight="1">
      <c r="B36" s="56" t="s">
        <v>47</v>
      </c>
      <c r="C36" s="55"/>
      <c r="D36" s="45" t="s">
        <v>10</v>
      </c>
      <c r="E36" s="57">
        <f>J31+H34</f>
        <v>9.625</v>
      </c>
      <c r="F36" s="44" t="s">
        <v>2</v>
      </c>
    </row>
  </sheetData>
  <mergeCells count="9">
    <mergeCell ref="A26:D26"/>
    <mergeCell ref="A17:J17"/>
    <mergeCell ref="B5:K6"/>
    <mergeCell ref="A1:K1"/>
    <mergeCell ref="A2:K2"/>
    <mergeCell ref="A3:K3"/>
    <mergeCell ref="A5:A6"/>
    <mergeCell ref="A21:B21"/>
    <mergeCell ref="A22:B22"/>
  </mergeCells>
  <printOptions/>
  <pageMargins left="0.511811024" right="0.511811024" top="0.787401575" bottom="0.787401575" header="0.31496062" footer="0.3149606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73"/>
  <sheetViews>
    <sheetView tabSelected="1" view="pageBreakPreview" zoomScaleSheetLayoutView="100" workbookViewId="0" topLeftCell="A229">
      <selection activeCell="E261" sqref="E261"/>
    </sheetView>
  </sheetViews>
  <sheetFormatPr defaultColWidth="9.140625" defaultRowHeight="15"/>
  <cols>
    <col min="1" max="1" width="8.57421875" style="95" customWidth="1"/>
    <col min="2" max="2" width="14.140625" style="95" customWidth="1"/>
    <col min="3" max="3" width="10.00390625" style="95" customWidth="1"/>
    <col min="4" max="4" width="6.421875" style="95" customWidth="1"/>
    <col min="5" max="5" width="8.421875" style="95" customWidth="1"/>
    <col min="6" max="20" width="6.421875" style="95" customWidth="1"/>
    <col min="21" max="256" width="9.140625" style="95" customWidth="1"/>
    <col min="257" max="257" width="8.57421875" style="95" customWidth="1"/>
    <col min="258" max="258" width="6.421875" style="95" customWidth="1"/>
    <col min="259" max="259" width="8.140625" style="95" bestFit="1" customWidth="1"/>
    <col min="260" max="276" width="6.421875" style="95" customWidth="1"/>
    <col min="277" max="512" width="9.140625" style="95" customWidth="1"/>
    <col min="513" max="513" width="8.57421875" style="95" customWidth="1"/>
    <col min="514" max="514" width="6.421875" style="95" customWidth="1"/>
    <col min="515" max="515" width="8.140625" style="95" bestFit="1" customWidth="1"/>
    <col min="516" max="532" width="6.421875" style="95" customWidth="1"/>
    <col min="533" max="768" width="9.140625" style="95" customWidth="1"/>
    <col min="769" max="769" width="8.57421875" style="95" customWidth="1"/>
    <col min="770" max="770" width="6.421875" style="95" customWidth="1"/>
    <col min="771" max="771" width="8.140625" style="95" bestFit="1" customWidth="1"/>
    <col min="772" max="788" width="6.421875" style="95" customWidth="1"/>
    <col min="789" max="1024" width="9.140625" style="95" customWidth="1"/>
    <col min="1025" max="1025" width="8.57421875" style="95" customWidth="1"/>
    <col min="1026" max="1026" width="6.421875" style="95" customWidth="1"/>
    <col min="1027" max="1027" width="8.140625" style="95" bestFit="1" customWidth="1"/>
    <col min="1028" max="1044" width="6.421875" style="95" customWidth="1"/>
    <col min="1045" max="1280" width="9.140625" style="95" customWidth="1"/>
    <col min="1281" max="1281" width="8.57421875" style="95" customWidth="1"/>
    <col min="1282" max="1282" width="6.421875" style="95" customWidth="1"/>
    <col min="1283" max="1283" width="8.140625" style="95" bestFit="1" customWidth="1"/>
    <col min="1284" max="1300" width="6.421875" style="95" customWidth="1"/>
    <col min="1301" max="1536" width="9.140625" style="95" customWidth="1"/>
    <col min="1537" max="1537" width="8.57421875" style="95" customWidth="1"/>
    <col min="1538" max="1538" width="6.421875" style="95" customWidth="1"/>
    <col min="1539" max="1539" width="8.140625" style="95" bestFit="1" customWidth="1"/>
    <col min="1540" max="1556" width="6.421875" style="95" customWidth="1"/>
    <col min="1557" max="1792" width="9.140625" style="95" customWidth="1"/>
    <col min="1793" max="1793" width="8.57421875" style="95" customWidth="1"/>
    <col min="1794" max="1794" width="6.421875" style="95" customWidth="1"/>
    <col min="1795" max="1795" width="8.140625" style="95" bestFit="1" customWidth="1"/>
    <col min="1796" max="1812" width="6.421875" style="95" customWidth="1"/>
    <col min="1813" max="2048" width="9.140625" style="95" customWidth="1"/>
    <col min="2049" max="2049" width="8.57421875" style="95" customWidth="1"/>
    <col min="2050" max="2050" width="6.421875" style="95" customWidth="1"/>
    <col min="2051" max="2051" width="8.140625" style="95" bestFit="1" customWidth="1"/>
    <col min="2052" max="2068" width="6.421875" style="95" customWidth="1"/>
    <col min="2069" max="2304" width="9.140625" style="95" customWidth="1"/>
    <col min="2305" max="2305" width="8.57421875" style="95" customWidth="1"/>
    <col min="2306" max="2306" width="6.421875" style="95" customWidth="1"/>
    <col min="2307" max="2307" width="8.140625" style="95" bestFit="1" customWidth="1"/>
    <col min="2308" max="2324" width="6.421875" style="95" customWidth="1"/>
    <col min="2325" max="2560" width="9.140625" style="95" customWidth="1"/>
    <col min="2561" max="2561" width="8.57421875" style="95" customWidth="1"/>
    <col min="2562" max="2562" width="6.421875" style="95" customWidth="1"/>
    <col min="2563" max="2563" width="8.140625" style="95" bestFit="1" customWidth="1"/>
    <col min="2564" max="2580" width="6.421875" style="95" customWidth="1"/>
    <col min="2581" max="2816" width="9.140625" style="95" customWidth="1"/>
    <col min="2817" max="2817" width="8.57421875" style="95" customWidth="1"/>
    <col min="2818" max="2818" width="6.421875" style="95" customWidth="1"/>
    <col min="2819" max="2819" width="8.140625" style="95" bestFit="1" customWidth="1"/>
    <col min="2820" max="2836" width="6.421875" style="95" customWidth="1"/>
    <col min="2837" max="3072" width="9.140625" style="95" customWidth="1"/>
    <col min="3073" max="3073" width="8.57421875" style="95" customWidth="1"/>
    <col min="3074" max="3074" width="6.421875" style="95" customWidth="1"/>
    <col min="3075" max="3075" width="8.140625" style="95" bestFit="1" customWidth="1"/>
    <col min="3076" max="3092" width="6.421875" style="95" customWidth="1"/>
    <col min="3093" max="3328" width="9.140625" style="95" customWidth="1"/>
    <col min="3329" max="3329" width="8.57421875" style="95" customWidth="1"/>
    <col min="3330" max="3330" width="6.421875" style="95" customWidth="1"/>
    <col min="3331" max="3331" width="8.140625" style="95" bestFit="1" customWidth="1"/>
    <col min="3332" max="3348" width="6.421875" style="95" customWidth="1"/>
    <col min="3349" max="3584" width="9.140625" style="95" customWidth="1"/>
    <col min="3585" max="3585" width="8.57421875" style="95" customWidth="1"/>
    <col min="3586" max="3586" width="6.421875" style="95" customWidth="1"/>
    <col min="3587" max="3587" width="8.140625" style="95" bestFit="1" customWidth="1"/>
    <col min="3588" max="3604" width="6.421875" style="95" customWidth="1"/>
    <col min="3605" max="3840" width="9.140625" style="95" customWidth="1"/>
    <col min="3841" max="3841" width="8.57421875" style="95" customWidth="1"/>
    <col min="3842" max="3842" width="6.421875" style="95" customWidth="1"/>
    <col min="3843" max="3843" width="8.140625" style="95" bestFit="1" customWidth="1"/>
    <col min="3844" max="3860" width="6.421875" style="95" customWidth="1"/>
    <col min="3861" max="4096" width="9.140625" style="95" customWidth="1"/>
    <col min="4097" max="4097" width="8.57421875" style="95" customWidth="1"/>
    <col min="4098" max="4098" width="6.421875" style="95" customWidth="1"/>
    <col min="4099" max="4099" width="8.140625" style="95" bestFit="1" customWidth="1"/>
    <col min="4100" max="4116" width="6.421875" style="95" customWidth="1"/>
    <col min="4117" max="4352" width="9.140625" style="95" customWidth="1"/>
    <col min="4353" max="4353" width="8.57421875" style="95" customWidth="1"/>
    <col min="4354" max="4354" width="6.421875" style="95" customWidth="1"/>
    <col min="4355" max="4355" width="8.140625" style="95" bestFit="1" customWidth="1"/>
    <col min="4356" max="4372" width="6.421875" style="95" customWidth="1"/>
    <col min="4373" max="4608" width="9.140625" style="95" customWidth="1"/>
    <col min="4609" max="4609" width="8.57421875" style="95" customWidth="1"/>
    <col min="4610" max="4610" width="6.421875" style="95" customWidth="1"/>
    <col min="4611" max="4611" width="8.140625" style="95" bestFit="1" customWidth="1"/>
    <col min="4612" max="4628" width="6.421875" style="95" customWidth="1"/>
    <col min="4629" max="4864" width="9.140625" style="95" customWidth="1"/>
    <col min="4865" max="4865" width="8.57421875" style="95" customWidth="1"/>
    <col min="4866" max="4866" width="6.421875" style="95" customWidth="1"/>
    <col min="4867" max="4867" width="8.140625" style="95" bestFit="1" customWidth="1"/>
    <col min="4868" max="4884" width="6.421875" style="95" customWidth="1"/>
    <col min="4885" max="5120" width="9.140625" style="95" customWidth="1"/>
    <col min="5121" max="5121" width="8.57421875" style="95" customWidth="1"/>
    <col min="5122" max="5122" width="6.421875" style="95" customWidth="1"/>
    <col min="5123" max="5123" width="8.140625" style="95" bestFit="1" customWidth="1"/>
    <col min="5124" max="5140" width="6.421875" style="95" customWidth="1"/>
    <col min="5141" max="5376" width="9.140625" style="95" customWidth="1"/>
    <col min="5377" max="5377" width="8.57421875" style="95" customWidth="1"/>
    <col min="5378" max="5378" width="6.421875" style="95" customWidth="1"/>
    <col min="5379" max="5379" width="8.140625" style="95" bestFit="1" customWidth="1"/>
    <col min="5380" max="5396" width="6.421875" style="95" customWidth="1"/>
    <col min="5397" max="5632" width="9.140625" style="95" customWidth="1"/>
    <col min="5633" max="5633" width="8.57421875" style="95" customWidth="1"/>
    <col min="5634" max="5634" width="6.421875" style="95" customWidth="1"/>
    <col min="5635" max="5635" width="8.140625" style="95" bestFit="1" customWidth="1"/>
    <col min="5636" max="5652" width="6.421875" style="95" customWidth="1"/>
    <col min="5653" max="5888" width="9.140625" style="95" customWidth="1"/>
    <col min="5889" max="5889" width="8.57421875" style="95" customWidth="1"/>
    <col min="5890" max="5890" width="6.421875" style="95" customWidth="1"/>
    <col min="5891" max="5891" width="8.140625" style="95" bestFit="1" customWidth="1"/>
    <col min="5892" max="5908" width="6.421875" style="95" customWidth="1"/>
    <col min="5909" max="6144" width="9.140625" style="95" customWidth="1"/>
    <col min="6145" max="6145" width="8.57421875" style="95" customWidth="1"/>
    <col min="6146" max="6146" width="6.421875" style="95" customWidth="1"/>
    <col min="6147" max="6147" width="8.140625" style="95" bestFit="1" customWidth="1"/>
    <col min="6148" max="6164" width="6.421875" style="95" customWidth="1"/>
    <col min="6165" max="6400" width="9.140625" style="95" customWidth="1"/>
    <col min="6401" max="6401" width="8.57421875" style="95" customWidth="1"/>
    <col min="6402" max="6402" width="6.421875" style="95" customWidth="1"/>
    <col min="6403" max="6403" width="8.140625" style="95" bestFit="1" customWidth="1"/>
    <col min="6404" max="6420" width="6.421875" style="95" customWidth="1"/>
    <col min="6421" max="6656" width="9.140625" style="95" customWidth="1"/>
    <col min="6657" max="6657" width="8.57421875" style="95" customWidth="1"/>
    <col min="6658" max="6658" width="6.421875" style="95" customWidth="1"/>
    <col min="6659" max="6659" width="8.140625" style="95" bestFit="1" customWidth="1"/>
    <col min="6660" max="6676" width="6.421875" style="95" customWidth="1"/>
    <col min="6677" max="6912" width="9.140625" style="95" customWidth="1"/>
    <col min="6913" max="6913" width="8.57421875" style="95" customWidth="1"/>
    <col min="6914" max="6914" width="6.421875" style="95" customWidth="1"/>
    <col min="6915" max="6915" width="8.140625" style="95" bestFit="1" customWidth="1"/>
    <col min="6916" max="6932" width="6.421875" style="95" customWidth="1"/>
    <col min="6933" max="7168" width="9.140625" style="95" customWidth="1"/>
    <col min="7169" max="7169" width="8.57421875" style="95" customWidth="1"/>
    <col min="7170" max="7170" width="6.421875" style="95" customWidth="1"/>
    <col min="7171" max="7171" width="8.140625" style="95" bestFit="1" customWidth="1"/>
    <col min="7172" max="7188" width="6.421875" style="95" customWidth="1"/>
    <col min="7189" max="7424" width="9.140625" style="95" customWidth="1"/>
    <col min="7425" max="7425" width="8.57421875" style="95" customWidth="1"/>
    <col min="7426" max="7426" width="6.421875" style="95" customWidth="1"/>
    <col min="7427" max="7427" width="8.140625" style="95" bestFit="1" customWidth="1"/>
    <col min="7428" max="7444" width="6.421875" style="95" customWidth="1"/>
    <col min="7445" max="7680" width="9.140625" style="95" customWidth="1"/>
    <col min="7681" max="7681" width="8.57421875" style="95" customWidth="1"/>
    <col min="7682" max="7682" width="6.421875" style="95" customWidth="1"/>
    <col min="7683" max="7683" width="8.140625" style="95" bestFit="1" customWidth="1"/>
    <col min="7684" max="7700" width="6.421875" style="95" customWidth="1"/>
    <col min="7701" max="7936" width="9.140625" style="95" customWidth="1"/>
    <col min="7937" max="7937" width="8.57421875" style="95" customWidth="1"/>
    <col min="7938" max="7938" width="6.421875" style="95" customWidth="1"/>
    <col min="7939" max="7939" width="8.140625" style="95" bestFit="1" customWidth="1"/>
    <col min="7940" max="7956" width="6.421875" style="95" customWidth="1"/>
    <col min="7957" max="8192" width="9.140625" style="95" customWidth="1"/>
    <col min="8193" max="8193" width="8.57421875" style="95" customWidth="1"/>
    <col min="8194" max="8194" width="6.421875" style="95" customWidth="1"/>
    <col min="8195" max="8195" width="8.140625" style="95" bestFit="1" customWidth="1"/>
    <col min="8196" max="8212" width="6.421875" style="95" customWidth="1"/>
    <col min="8213" max="8448" width="9.140625" style="95" customWidth="1"/>
    <col min="8449" max="8449" width="8.57421875" style="95" customWidth="1"/>
    <col min="8450" max="8450" width="6.421875" style="95" customWidth="1"/>
    <col min="8451" max="8451" width="8.140625" style="95" bestFit="1" customWidth="1"/>
    <col min="8452" max="8468" width="6.421875" style="95" customWidth="1"/>
    <col min="8469" max="8704" width="9.140625" style="95" customWidth="1"/>
    <col min="8705" max="8705" width="8.57421875" style="95" customWidth="1"/>
    <col min="8706" max="8706" width="6.421875" style="95" customWidth="1"/>
    <col min="8707" max="8707" width="8.140625" style="95" bestFit="1" customWidth="1"/>
    <col min="8708" max="8724" width="6.421875" style="95" customWidth="1"/>
    <col min="8725" max="8960" width="9.140625" style="95" customWidth="1"/>
    <col min="8961" max="8961" width="8.57421875" style="95" customWidth="1"/>
    <col min="8962" max="8962" width="6.421875" style="95" customWidth="1"/>
    <col min="8963" max="8963" width="8.140625" style="95" bestFit="1" customWidth="1"/>
    <col min="8964" max="8980" width="6.421875" style="95" customWidth="1"/>
    <col min="8981" max="9216" width="9.140625" style="95" customWidth="1"/>
    <col min="9217" max="9217" width="8.57421875" style="95" customWidth="1"/>
    <col min="9218" max="9218" width="6.421875" style="95" customWidth="1"/>
    <col min="9219" max="9219" width="8.140625" style="95" bestFit="1" customWidth="1"/>
    <col min="9220" max="9236" width="6.421875" style="95" customWidth="1"/>
    <col min="9237" max="9472" width="9.140625" style="95" customWidth="1"/>
    <col min="9473" max="9473" width="8.57421875" style="95" customWidth="1"/>
    <col min="9474" max="9474" width="6.421875" style="95" customWidth="1"/>
    <col min="9475" max="9475" width="8.140625" style="95" bestFit="1" customWidth="1"/>
    <col min="9476" max="9492" width="6.421875" style="95" customWidth="1"/>
    <col min="9493" max="9728" width="9.140625" style="95" customWidth="1"/>
    <col min="9729" max="9729" width="8.57421875" style="95" customWidth="1"/>
    <col min="9730" max="9730" width="6.421875" style="95" customWidth="1"/>
    <col min="9731" max="9731" width="8.140625" style="95" bestFit="1" customWidth="1"/>
    <col min="9732" max="9748" width="6.421875" style="95" customWidth="1"/>
    <col min="9749" max="9984" width="9.140625" style="95" customWidth="1"/>
    <col min="9985" max="9985" width="8.57421875" style="95" customWidth="1"/>
    <col min="9986" max="9986" width="6.421875" style="95" customWidth="1"/>
    <col min="9987" max="9987" width="8.140625" style="95" bestFit="1" customWidth="1"/>
    <col min="9988" max="10004" width="6.421875" style="95" customWidth="1"/>
    <col min="10005" max="10240" width="9.140625" style="95" customWidth="1"/>
    <col min="10241" max="10241" width="8.57421875" style="95" customWidth="1"/>
    <col min="10242" max="10242" width="6.421875" style="95" customWidth="1"/>
    <col min="10243" max="10243" width="8.140625" style="95" bestFit="1" customWidth="1"/>
    <col min="10244" max="10260" width="6.421875" style="95" customWidth="1"/>
    <col min="10261" max="10496" width="9.140625" style="95" customWidth="1"/>
    <col min="10497" max="10497" width="8.57421875" style="95" customWidth="1"/>
    <col min="10498" max="10498" width="6.421875" style="95" customWidth="1"/>
    <col min="10499" max="10499" width="8.140625" style="95" bestFit="1" customWidth="1"/>
    <col min="10500" max="10516" width="6.421875" style="95" customWidth="1"/>
    <col min="10517" max="10752" width="9.140625" style="95" customWidth="1"/>
    <col min="10753" max="10753" width="8.57421875" style="95" customWidth="1"/>
    <col min="10754" max="10754" width="6.421875" style="95" customWidth="1"/>
    <col min="10755" max="10755" width="8.140625" style="95" bestFit="1" customWidth="1"/>
    <col min="10756" max="10772" width="6.421875" style="95" customWidth="1"/>
    <col min="10773" max="11008" width="9.140625" style="95" customWidth="1"/>
    <col min="11009" max="11009" width="8.57421875" style="95" customWidth="1"/>
    <col min="11010" max="11010" width="6.421875" style="95" customWidth="1"/>
    <col min="11011" max="11011" width="8.140625" style="95" bestFit="1" customWidth="1"/>
    <col min="11012" max="11028" width="6.421875" style="95" customWidth="1"/>
    <col min="11029" max="11264" width="9.140625" style="95" customWidth="1"/>
    <col min="11265" max="11265" width="8.57421875" style="95" customWidth="1"/>
    <col min="11266" max="11266" width="6.421875" style="95" customWidth="1"/>
    <col min="11267" max="11267" width="8.140625" style="95" bestFit="1" customWidth="1"/>
    <col min="11268" max="11284" width="6.421875" style="95" customWidth="1"/>
    <col min="11285" max="11520" width="9.140625" style="95" customWidth="1"/>
    <col min="11521" max="11521" width="8.57421875" style="95" customWidth="1"/>
    <col min="11522" max="11522" width="6.421875" style="95" customWidth="1"/>
    <col min="11523" max="11523" width="8.140625" style="95" bestFit="1" customWidth="1"/>
    <col min="11524" max="11540" width="6.421875" style="95" customWidth="1"/>
    <col min="11541" max="11776" width="9.140625" style="95" customWidth="1"/>
    <col min="11777" max="11777" width="8.57421875" style="95" customWidth="1"/>
    <col min="11778" max="11778" width="6.421875" style="95" customWidth="1"/>
    <col min="11779" max="11779" width="8.140625" style="95" bestFit="1" customWidth="1"/>
    <col min="11780" max="11796" width="6.421875" style="95" customWidth="1"/>
    <col min="11797" max="12032" width="9.140625" style="95" customWidth="1"/>
    <col min="12033" max="12033" width="8.57421875" style="95" customWidth="1"/>
    <col min="12034" max="12034" width="6.421875" style="95" customWidth="1"/>
    <col min="12035" max="12035" width="8.140625" style="95" bestFit="1" customWidth="1"/>
    <col min="12036" max="12052" width="6.421875" style="95" customWidth="1"/>
    <col min="12053" max="12288" width="9.140625" style="95" customWidth="1"/>
    <col min="12289" max="12289" width="8.57421875" style="95" customWidth="1"/>
    <col min="12290" max="12290" width="6.421875" style="95" customWidth="1"/>
    <col min="12291" max="12291" width="8.140625" style="95" bestFit="1" customWidth="1"/>
    <col min="12292" max="12308" width="6.421875" style="95" customWidth="1"/>
    <col min="12309" max="12544" width="9.140625" style="95" customWidth="1"/>
    <col min="12545" max="12545" width="8.57421875" style="95" customWidth="1"/>
    <col min="12546" max="12546" width="6.421875" style="95" customWidth="1"/>
    <col min="12547" max="12547" width="8.140625" style="95" bestFit="1" customWidth="1"/>
    <col min="12548" max="12564" width="6.421875" style="95" customWidth="1"/>
    <col min="12565" max="12800" width="9.140625" style="95" customWidth="1"/>
    <col min="12801" max="12801" width="8.57421875" style="95" customWidth="1"/>
    <col min="12802" max="12802" width="6.421875" style="95" customWidth="1"/>
    <col min="12803" max="12803" width="8.140625" style="95" bestFit="1" customWidth="1"/>
    <col min="12804" max="12820" width="6.421875" style="95" customWidth="1"/>
    <col min="12821" max="13056" width="9.140625" style="95" customWidth="1"/>
    <col min="13057" max="13057" width="8.57421875" style="95" customWidth="1"/>
    <col min="13058" max="13058" width="6.421875" style="95" customWidth="1"/>
    <col min="13059" max="13059" width="8.140625" style="95" bestFit="1" customWidth="1"/>
    <col min="13060" max="13076" width="6.421875" style="95" customWidth="1"/>
    <col min="13077" max="13312" width="9.140625" style="95" customWidth="1"/>
    <col min="13313" max="13313" width="8.57421875" style="95" customWidth="1"/>
    <col min="13314" max="13314" width="6.421875" style="95" customWidth="1"/>
    <col min="13315" max="13315" width="8.140625" style="95" bestFit="1" customWidth="1"/>
    <col min="13316" max="13332" width="6.421875" style="95" customWidth="1"/>
    <col min="13333" max="13568" width="9.140625" style="95" customWidth="1"/>
    <col min="13569" max="13569" width="8.57421875" style="95" customWidth="1"/>
    <col min="13570" max="13570" width="6.421875" style="95" customWidth="1"/>
    <col min="13571" max="13571" width="8.140625" style="95" bestFit="1" customWidth="1"/>
    <col min="13572" max="13588" width="6.421875" style="95" customWidth="1"/>
    <col min="13589" max="13824" width="9.140625" style="95" customWidth="1"/>
    <col min="13825" max="13825" width="8.57421875" style="95" customWidth="1"/>
    <col min="13826" max="13826" width="6.421875" style="95" customWidth="1"/>
    <col min="13827" max="13827" width="8.140625" style="95" bestFit="1" customWidth="1"/>
    <col min="13828" max="13844" width="6.421875" style="95" customWidth="1"/>
    <col min="13845" max="14080" width="9.140625" style="95" customWidth="1"/>
    <col min="14081" max="14081" width="8.57421875" style="95" customWidth="1"/>
    <col min="14082" max="14082" width="6.421875" style="95" customWidth="1"/>
    <col min="14083" max="14083" width="8.140625" style="95" bestFit="1" customWidth="1"/>
    <col min="14084" max="14100" width="6.421875" style="95" customWidth="1"/>
    <col min="14101" max="14336" width="9.140625" style="95" customWidth="1"/>
    <col min="14337" max="14337" width="8.57421875" style="95" customWidth="1"/>
    <col min="14338" max="14338" width="6.421875" style="95" customWidth="1"/>
    <col min="14339" max="14339" width="8.140625" style="95" bestFit="1" customWidth="1"/>
    <col min="14340" max="14356" width="6.421875" style="95" customWidth="1"/>
    <col min="14357" max="14592" width="9.140625" style="95" customWidth="1"/>
    <col min="14593" max="14593" width="8.57421875" style="95" customWidth="1"/>
    <col min="14594" max="14594" width="6.421875" style="95" customWidth="1"/>
    <col min="14595" max="14595" width="8.140625" style="95" bestFit="1" customWidth="1"/>
    <col min="14596" max="14612" width="6.421875" style="95" customWidth="1"/>
    <col min="14613" max="14848" width="9.140625" style="95" customWidth="1"/>
    <col min="14849" max="14849" width="8.57421875" style="95" customWidth="1"/>
    <col min="14850" max="14850" width="6.421875" style="95" customWidth="1"/>
    <col min="14851" max="14851" width="8.140625" style="95" bestFit="1" customWidth="1"/>
    <col min="14852" max="14868" width="6.421875" style="95" customWidth="1"/>
    <col min="14869" max="15104" width="9.140625" style="95" customWidth="1"/>
    <col min="15105" max="15105" width="8.57421875" style="95" customWidth="1"/>
    <col min="15106" max="15106" width="6.421875" style="95" customWidth="1"/>
    <col min="15107" max="15107" width="8.140625" style="95" bestFit="1" customWidth="1"/>
    <col min="15108" max="15124" width="6.421875" style="95" customWidth="1"/>
    <col min="15125" max="15360" width="9.140625" style="95" customWidth="1"/>
    <col min="15361" max="15361" width="8.57421875" style="95" customWidth="1"/>
    <col min="15362" max="15362" width="6.421875" style="95" customWidth="1"/>
    <col min="15363" max="15363" width="8.140625" style="95" bestFit="1" customWidth="1"/>
    <col min="15364" max="15380" width="6.421875" style="95" customWidth="1"/>
    <col min="15381" max="15616" width="9.140625" style="95" customWidth="1"/>
    <col min="15617" max="15617" width="8.57421875" style="95" customWidth="1"/>
    <col min="15618" max="15618" width="6.421875" style="95" customWidth="1"/>
    <col min="15619" max="15619" width="8.140625" style="95" bestFit="1" customWidth="1"/>
    <col min="15620" max="15636" width="6.421875" style="95" customWidth="1"/>
    <col min="15637" max="15872" width="9.140625" style="95" customWidth="1"/>
    <col min="15873" max="15873" width="8.57421875" style="95" customWidth="1"/>
    <col min="15874" max="15874" width="6.421875" style="95" customWidth="1"/>
    <col min="15875" max="15875" width="8.140625" style="95" bestFit="1" customWidth="1"/>
    <col min="15876" max="15892" width="6.421875" style="95" customWidth="1"/>
    <col min="15893" max="16128" width="9.140625" style="95" customWidth="1"/>
    <col min="16129" max="16129" width="8.57421875" style="95" customWidth="1"/>
    <col min="16130" max="16130" width="6.421875" style="95" customWidth="1"/>
    <col min="16131" max="16131" width="8.140625" style="95" bestFit="1" customWidth="1"/>
    <col min="16132" max="16148" width="6.421875" style="95" customWidth="1"/>
    <col min="16149" max="16384" width="9.140625" style="95" customWidth="1"/>
  </cols>
  <sheetData>
    <row r="1" spans="1:13" s="68" customFormat="1" ht="15">
      <c r="A1" s="62" t="s">
        <v>68</v>
      </c>
      <c r="B1" s="63"/>
      <c r="C1" s="64"/>
      <c r="D1" s="64"/>
      <c r="E1" s="63"/>
      <c r="F1" s="65"/>
      <c r="G1" s="66"/>
      <c r="H1" s="66"/>
      <c r="I1" s="67"/>
      <c r="J1" s="148"/>
      <c r="K1" s="148"/>
      <c r="L1" s="148"/>
      <c r="M1" s="149"/>
    </row>
    <row r="2" spans="1:13" s="68" customFormat="1" ht="15">
      <c r="A2" s="69" t="s">
        <v>50</v>
      </c>
      <c r="B2" s="70"/>
      <c r="C2" s="70"/>
      <c r="D2" s="70"/>
      <c r="E2" s="71"/>
      <c r="F2" s="72"/>
      <c r="G2" s="73"/>
      <c r="H2" s="73"/>
      <c r="I2" s="74"/>
      <c r="J2" s="150"/>
      <c r="K2" s="150"/>
      <c r="L2" s="150"/>
      <c r="M2" s="151"/>
    </row>
    <row r="3" spans="1:13" s="68" customFormat="1" ht="20.1" customHeight="1">
      <c r="A3" s="69" t="s">
        <v>65</v>
      </c>
      <c r="B3" s="76"/>
      <c r="C3" s="77"/>
      <c r="D3" s="77"/>
      <c r="E3" s="70"/>
      <c r="F3" s="78"/>
      <c r="G3" s="79"/>
      <c r="H3" s="79"/>
      <c r="I3" s="74"/>
      <c r="J3" s="150"/>
      <c r="K3" s="150"/>
      <c r="L3" s="150"/>
      <c r="M3" s="151"/>
    </row>
    <row r="4" spans="1:13" s="68" customFormat="1" ht="20.1" customHeight="1">
      <c r="A4" s="69" t="s">
        <v>95</v>
      </c>
      <c r="B4" s="70"/>
      <c r="C4" s="77"/>
      <c r="D4" s="77"/>
      <c r="E4" s="70"/>
      <c r="F4" s="78"/>
      <c r="G4" s="80"/>
      <c r="H4" s="80"/>
      <c r="I4" s="81"/>
      <c r="J4" s="150"/>
      <c r="K4" s="150"/>
      <c r="L4" s="150"/>
      <c r="M4" s="151"/>
    </row>
    <row r="5" spans="1:13" s="68" customFormat="1" ht="20.1" customHeight="1">
      <c r="A5" s="82" t="s">
        <v>51</v>
      </c>
      <c r="B5" s="219">
        <f>Orçamento!I119</f>
        <v>330043.9621</v>
      </c>
      <c r="C5" s="219"/>
      <c r="D5" s="77"/>
      <c r="E5" s="83"/>
      <c r="F5" s="84"/>
      <c r="G5" s="142"/>
      <c r="H5" s="142"/>
      <c r="I5" s="81"/>
      <c r="J5" s="150"/>
      <c r="K5" s="150"/>
      <c r="L5" s="150"/>
      <c r="M5" s="151"/>
    </row>
    <row r="6" spans="1:13" s="68" customFormat="1" ht="20.1" customHeight="1">
      <c r="A6" s="86" t="s">
        <v>52</v>
      </c>
      <c r="B6" s="77" t="s">
        <v>69</v>
      </c>
      <c r="C6" s="77"/>
      <c r="D6" s="77"/>
      <c r="E6" s="77"/>
      <c r="F6" s="87"/>
      <c r="G6" s="88"/>
      <c r="H6" s="88"/>
      <c r="I6" s="89"/>
      <c r="J6" s="150"/>
      <c r="K6" s="150"/>
      <c r="L6" s="150"/>
      <c r="M6" s="151"/>
    </row>
    <row r="7" spans="1:13" s="68" customFormat="1" ht="20.1" customHeight="1">
      <c r="A7" s="86" t="s">
        <v>64</v>
      </c>
      <c r="B7" s="77"/>
      <c r="C7" s="77"/>
      <c r="D7" s="77"/>
      <c r="E7" s="77"/>
      <c r="F7" s="90"/>
      <c r="G7" s="88"/>
      <c r="H7" s="88"/>
      <c r="I7" s="89"/>
      <c r="J7" s="150"/>
      <c r="K7" s="150"/>
      <c r="L7" s="150"/>
      <c r="M7" s="151"/>
    </row>
    <row r="8" spans="1:13" s="68" customFormat="1" ht="20.1" customHeight="1" thickBot="1">
      <c r="A8" s="91"/>
      <c r="B8" s="92" t="s">
        <v>70</v>
      </c>
      <c r="C8" s="92"/>
      <c r="D8" s="92"/>
      <c r="E8" s="92"/>
      <c r="F8" s="162"/>
      <c r="G8" s="93"/>
      <c r="H8" s="93"/>
      <c r="I8" s="94"/>
      <c r="J8" s="152"/>
      <c r="K8" s="152"/>
      <c r="L8" s="152"/>
      <c r="M8" s="153"/>
    </row>
    <row r="9" spans="1:13" ht="15">
      <c r="A9" s="101"/>
      <c r="B9" s="154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ht="15">
      <c r="A10" s="99" t="str">
        <f>Orçamento!C14</f>
        <v>1.1.1</v>
      </c>
      <c r="B10" s="99" t="str">
        <f>Orçamento!D14</f>
        <v>Placa da obra em aço galvanizado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1:13" ht="1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ht="15">
      <c r="A12" s="99"/>
      <c r="B12" s="155" t="s">
        <v>96</v>
      </c>
      <c r="C12" s="144">
        <v>2</v>
      </c>
      <c r="D12" s="145" t="s">
        <v>9</v>
      </c>
      <c r="E12" s="144">
        <v>3</v>
      </c>
      <c r="F12" s="99"/>
      <c r="G12" s="99"/>
      <c r="H12" s="99"/>
      <c r="I12" s="99"/>
      <c r="J12" s="99"/>
      <c r="K12" s="99"/>
      <c r="L12" s="99"/>
      <c r="M12" s="99"/>
    </row>
    <row r="13" spans="1:13" ht="15">
      <c r="A13" s="99"/>
      <c r="B13" s="223" t="s">
        <v>96</v>
      </c>
      <c r="C13" s="103">
        <f>C12*E12</f>
        <v>6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15">
      <c r="A14" s="99"/>
      <c r="B14" s="14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3" ht="15">
      <c r="A15" s="99" t="str">
        <f>Orçamento!C15</f>
        <v>1.1.2</v>
      </c>
      <c r="B15" s="155" t="str">
        <f>Orçamento!D15</f>
        <v>Licenças e taxas da obra (acima de 500 m²)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1:13" ht="15">
      <c r="A16" s="99"/>
      <c r="B16" s="14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9" ht="15">
      <c r="A17" s="99"/>
      <c r="B17" s="224" t="s">
        <v>97</v>
      </c>
      <c r="C17" s="225"/>
      <c r="D17" s="99"/>
      <c r="E17" s="99"/>
      <c r="F17" s="99"/>
      <c r="G17" s="99"/>
      <c r="H17" s="99"/>
      <c r="I17" s="99"/>
      <c r="J17" s="99"/>
      <c r="K17" s="99"/>
      <c r="L17" s="99"/>
      <c r="M17" s="99"/>
      <c r="S17" s="156"/>
    </row>
    <row r="18" spans="1:13" s="99" customFormat="1" ht="15" customHeight="1">
      <c r="A18" s="224" t="str">
        <f>Orçamento!A18</f>
        <v>RUA BEIRA RIO (TERRAPLANAGEM, ASFALTO)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5"/>
    </row>
    <row r="19" spans="1:13" s="99" customFormat="1" ht="15">
      <c r="A19" s="228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30"/>
    </row>
    <row r="20" spans="1:13" s="99" customFormat="1" ht="15">
      <c r="A20" s="226" t="s">
        <v>75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</row>
    <row r="21" spans="1:13" ht="15">
      <c r="A21" s="99" t="str">
        <f>Orçamento!C20</f>
        <v>1.1</v>
      </c>
      <c r="B21" s="99" t="str">
        <f>Orçamento!D20</f>
        <v>Corte e Aterro compensado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 ht="15">
      <c r="A22" s="99"/>
      <c r="B22" s="147" t="s">
        <v>53</v>
      </c>
      <c r="C22" s="144">
        <v>90</v>
      </c>
      <c r="D22" s="145" t="s">
        <v>9</v>
      </c>
      <c r="E22" s="144">
        <v>5.5</v>
      </c>
      <c r="F22" s="145" t="s">
        <v>9</v>
      </c>
      <c r="G22" s="99">
        <v>0.2</v>
      </c>
      <c r="H22" s="145" t="s">
        <v>10</v>
      </c>
      <c r="I22" s="99">
        <f>C22*E22*G22</f>
        <v>99</v>
      </c>
      <c r="J22" s="99"/>
      <c r="K22" s="99"/>
      <c r="L22" s="99"/>
      <c r="M22" s="99"/>
    </row>
    <row r="23" spans="1:13" ht="15">
      <c r="A23" s="99"/>
      <c r="B23" s="97" t="s">
        <v>53</v>
      </c>
      <c r="C23" s="98">
        <v>39.6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1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15">
      <c r="A25" s="99" t="str">
        <f>Orçamento!C21</f>
        <v>1.2</v>
      </c>
      <c r="B25" s="99" t="str">
        <f>Orçamento!D21</f>
        <v>Regularização de Superfícies em terra com Motoniveladora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15">
      <c r="A26" s="99"/>
      <c r="B26" s="147" t="s">
        <v>53</v>
      </c>
      <c r="C26" s="144">
        <v>90</v>
      </c>
      <c r="D26" s="145" t="s">
        <v>9</v>
      </c>
      <c r="E26" s="144">
        <v>5.5</v>
      </c>
      <c r="F26" s="145"/>
      <c r="G26" s="144"/>
      <c r="H26" s="99"/>
      <c r="I26" s="99"/>
      <c r="J26" s="99"/>
      <c r="K26" s="99"/>
      <c r="L26" s="99"/>
      <c r="M26" s="99"/>
    </row>
    <row r="27" spans="1:13" ht="15">
      <c r="A27" s="99"/>
      <c r="B27" s="97" t="s">
        <v>53</v>
      </c>
      <c r="C27" s="98">
        <f>C26*E26</f>
        <v>495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1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15">
      <c r="A29" s="232" t="s">
        <v>76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</row>
    <row r="30" spans="1:13" ht="15">
      <c r="A30" s="99" t="str">
        <f>Orçamento!C23</f>
        <v>2.1</v>
      </c>
      <c r="B30" s="99" t="str">
        <f>Orçamento!D23</f>
        <v>Execução de imprimação ligante com emulsão asfáltica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1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ht="15">
      <c r="A32" s="99"/>
      <c r="B32" s="97" t="s">
        <v>53</v>
      </c>
      <c r="C32" s="103">
        <f>C27</f>
        <v>495</v>
      </c>
      <c r="D32" s="144"/>
      <c r="E32" s="144"/>
      <c r="F32" s="99"/>
      <c r="G32" s="99"/>
      <c r="H32" s="99"/>
      <c r="I32" s="99"/>
      <c r="J32" s="99"/>
      <c r="K32" s="99"/>
      <c r="L32" s="99"/>
      <c r="M32" s="99"/>
    </row>
    <row r="33" spans="1:13" ht="1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ht="15">
      <c r="A34" s="99" t="str">
        <f>Orçamento!C24</f>
        <v>2.2</v>
      </c>
      <c r="B34" s="99" t="str">
        <f>Orçamento!D24</f>
        <v>Construção de pavimentação com aplicação CBUQ 3,0cm de espessura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s="96" customFormat="1" ht="15">
      <c r="A35" s="144"/>
      <c r="B35" s="147" t="s">
        <v>53</v>
      </c>
      <c r="C35" s="144">
        <v>90</v>
      </c>
      <c r="D35" s="145" t="s">
        <v>9</v>
      </c>
      <c r="E35" s="144">
        <v>5.5</v>
      </c>
      <c r="F35" s="144" t="s">
        <v>9</v>
      </c>
      <c r="G35" s="144">
        <v>0.03</v>
      </c>
      <c r="H35" s="144"/>
      <c r="I35" s="144"/>
      <c r="J35" s="144"/>
      <c r="K35" s="144"/>
      <c r="L35" s="144"/>
      <c r="M35" s="144"/>
    </row>
    <row r="36" spans="1:13" ht="1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ht="15">
      <c r="A37" s="99"/>
      <c r="B37" s="97" t="s">
        <v>53</v>
      </c>
      <c r="C37" s="103">
        <f>C35*E35*G35</f>
        <v>14.85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2:3" s="99" customFormat="1" ht="15">
      <c r="B38" s="100"/>
      <c r="C38" s="104"/>
    </row>
    <row r="39" spans="1:13" s="99" customFormat="1" ht="15">
      <c r="A39" s="224" t="str">
        <f>Orçamento!A26</f>
        <v>RUA DO LIXÃO (TERRAPLANAGEM, ASFALTO)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5"/>
    </row>
    <row r="40" spans="1:13" s="99" customFormat="1" ht="15">
      <c r="A40" s="22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30"/>
    </row>
    <row r="41" spans="1:13" s="99" customFormat="1" ht="15">
      <c r="A41" s="226" t="s">
        <v>75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</row>
    <row r="42" spans="1:13" s="99" customFormat="1" ht="15">
      <c r="A42" s="102" t="str">
        <f>Orçamento!C28</f>
        <v>1.1</v>
      </c>
      <c r="B42" s="102" t="str">
        <f>Orçamento!D28</f>
        <v>Corte e Aterro compensado</v>
      </c>
      <c r="C42" s="102"/>
      <c r="D42" s="231"/>
      <c r="E42" s="231"/>
      <c r="F42" s="231"/>
      <c r="G42" s="231"/>
      <c r="H42" s="231"/>
      <c r="I42" s="231"/>
      <c r="J42" s="231"/>
      <c r="K42" s="231"/>
      <c r="L42" s="231"/>
      <c r="M42" s="231"/>
    </row>
    <row r="43" spans="2:9" s="99" customFormat="1" ht="15">
      <c r="B43" s="143" t="s">
        <v>53</v>
      </c>
      <c r="C43" s="144">
        <v>98</v>
      </c>
      <c r="D43" s="144" t="s">
        <v>9</v>
      </c>
      <c r="E43" s="144">
        <v>5.5</v>
      </c>
      <c r="F43" s="145" t="s">
        <v>9</v>
      </c>
      <c r="G43" s="144">
        <v>0.2</v>
      </c>
      <c r="H43" s="145" t="s">
        <v>10</v>
      </c>
      <c r="I43" s="99">
        <f>C43*E43*G43</f>
        <v>107.80000000000001</v>
      </c>
    </row>
    <row r="44" spans="2:3" s="99" customFormat="1" ht="15">
      <c r="B44" s="97" t="s">
        <v>53</v>
      </c>
      <c r="C44" s="98">
        <v>43.12</v>
      </c>
    </row>
    <row r="45" spans="2:3" s="99" customFormat="1" ht="15">
      <c r="B45" s="100"/>
      <c r="C45" s="101"/>
    </row>
    <row r="46" spans="1:3" s="99" customFormat="1" ht="15">
      <c r="A46" s="99" t="str">
        <f>Orçamento!C29</f>
        <v>1.2</v>
      </c>
      <c r="B46" s="102" t="str">
        <f>Orçamento!D29</f>
        <v>Regularização de Superfícies em terra com Motoniveladora</v>
      </c>
      <c r="C46" s="104"/>
    </row>
    <row r="47" spans="2:7" s="99" customFormat="1" ht="15">
      <c r="B47" s="147" t="s">
        <v>53</v>
      </c>
      <c r="C47" s="163">
        <v>98</v>
      </c>
      <c r="D47" s="163" t="s">
        <v>9</v>
      </c>
      <c r="E47" s="163">
        <v>5.5</v>
      </c>
      <c r="F47" s="145"/>
      <c r="G47" s="163"/>
    </row>
    <row r="48" spans="2:3" s="99" customFormat="1" ht="15">
      <c r="B48" s="97" t="s">
        <v>53</v>
      </c>
      <c r="C48" s="98">
        <f>C47*E47</f>
        <v>539</v>
      </c>
    </row>
    <row r="49" spans="2:3" s="99" customFormat="1" ht="15">
      <c r="B49" s="100"/>
      <c r="C49" s="101"/>
    </row>
    <row r="50" spans="1:13" s="99" customFormat="1" ht="15">
      <c r="A50" s="232" t="s">
        <v>76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</row>
    <row r="51" spans="1:2" s="99" customFormat="1" ht="15">
      <c r="A51" s="99" t="str">
        <f>Orçamento!C31</f>
        <v>2.1</v>
      </c>
      <c r="B51" s="99" t="str">
        <f>Orçamento!D31</f>
        <v>Execução de imprimação ligante com emulsão asfáltica</v>
      </c>
    </row>
    <row r="52" s="99" customFormat="1" ht="15"/>
    <row r="53" spans="2:5" s="99" customFormat="1" ht="15">
      <c r="B53" s="97" t="s">
        <v>53</v>
      </c>
      <c r="C53" s="103">
        <f>C48</f>
        <v>539</v>
      </c>
      <c r="D53" s="183"/>
      <c r="E53" s="183"/>
    </row>
    <row r="54" s="99" customFormat="1" ht="15"/>
    <row r="55" spans="1:2" s="99" customFormat="1" ht="15">
      <c r="A55" s="99" t="str">
        <f>Orçamento!C32</f>
        <v>2.2</v>
      </c>
      <c r="B55" s="99" t="str">
        <f>Orçamento!D32</f>
        <v>Construção de pavimentação com aplicação CBUQ 3,0cm de espessura</v>
      </c>
    </row>
    <row r="56" spans="1:13" s="99" customFormat="1" ht="15">
      <c r="A56" s="183"/>
      <c r="B56" s="147" t="s">
        <v>53</v>
      </c>
      <c r="C56" s="183">
        <v>98</v>
      </c>
      <c r="D56" s="145" t="s">
        <v>9</v>
      </c>
      <c r="E56" s="183">
        <v>5.5</v>
      </c>
      <c r="F56" s="183" t="s">
        <v>9</v>
      </c>
      <c r="G56" s="183">
        <v>0.03</v>
      </c>
      <c r="H56" s="183"/>
      <c r="I56" s="183"/>
      <c r="J56" s="183"/>
      <c r="K56" s="183"/>
      <c r="L56" s="183"/>
      <c r="M56" s="183"/>
    </row>
    <row r="57" s="99" customFormat="1" ht="15"/>
    <row r="58" spans="2:3" s="99" customFormat="1" ht="15">
      <c r="B58" s="97" t="s">
        <v>53</v>
      </c>
      <c r="C58" s="103">
        <f>C56*E56*G56</f>
        <v>16.169999999999998</v>
      </c>
    </row>
    <row r="59" spans="2:3" s="99" customFormat="1" ht="15">
      <c r="B59" s="100"/>
      <c r="C59" s="104"/>
    </row>
    <row r="60" spans="1:13" s="99" customFormat="1" ht="15">
      <c r="A60" s="224" t="str">
        <f>Orçamento!A34</f>
        <v>TRAVESSA NOVO HORIZONTE (TERRAPLANAGEM, ASFALTO)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5"/>
    </row>
    <row r="61" spans="1:13" s="99" customFormat="1" ht="15">
      <c r="A61" s="22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30"/>
    </row>
    <row r="62" spans="1:13" s="99" customFormat="1" ht="15">
      <c r="A62" s="226" t="s">
        <v>75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</row>
    <row r="63" spans="1:13" s="99" customFormat="1" ht="15">
      <c r="A63" s="102" t="str">
        <f>Orçamento!C36</f>
        <v>1.1</v>
      </c>
      <c r="B63" s="102" t="str">
        <f>Orçamento!D36</f>
        <v>Corte e Aterro compensado</v>
      </c>
      <c r="C63" s="102"/>
      <c r="D63" s="231"/>
      <c r="E63" s="231"/>
      <c r="F63" s="231"/>
      <c r="G63" s="231"/>
      <c r="H63" s="231"/>
      <c r="I63" s="231"/>
      <c r="J63" s="231"/>
      <c r="K63" s="231"/>
      <c r="L63" s="231"/>
      <c r="M63" s="231"/>
    </row>
    <row r="64" spans="2:9" s="99" customFormat="1" ht="15">
      <c r="B64" s="143" t="s">
        <v>53</v>
      </c>
      <c r="C64" s="183">
        <v>110</v>
      </c>
      <c r="D64" s="183" t="s">
        <v>9</v>
      </c>
      <c r="E64" s="183">
        <v>4</v>
      </c>
      <c r="F64" s="145" t="s">
        <v>9</v>
      </c>
      <c r="G64" s="183">
        <v>0.2</v>
      </c>
      <c r="H64" s="145" t="s">
        <v>10</v>
      </c>
      <c r="I64" s="99">
        <f>C64*E64*G64</f>
        <v>88</v>
      </c>
    </row>
    <row r="65" spans="2:3" s="99" customFormat="1" ht="15">
      <c r="B65" s="97" t="s">
        <v>53</v>
      </c>
      <c r="C65" s="98">
        <v>35.2</v>
      </c>
    </row>
    <row r="66" spans="2:3" s="99" customFormat="1" ht="15">
      <c r="B66" s="100"/>
      <c r="C66" s="101"/>
    </row>
    <row r="67" spans="1:3" s="99" customFormat="1" ht="15">
      <c r="A67" s="99" t="str">
        <f>Orçamento!C37</f>
        <v>1.2</v>
      </c>
      <c r="B67" s="102" t="str">
        <f>Orçamento!D37</f>
        <v>Regularização de Superfícies em terra com Motoniveladora</v>
      </c>
      <c r="C67" s="104"/>
    </row>
    <row r="68" spans="2:7" s="99" customFormat="1" ht="15">
      <c r="B68" s="147" t="s">
        <v>53</v>
      </c>
      <c r="C68" s="183">
        <v>110</v>
      </c>
      <c r="D68" s="183" t="s">
        <v>9</v>
      </c>
      <c r="E68" s="183">
        <v>4</v>
      </c>
      <c r="F68" s="145"/>
      <c r="G68" s="183"/>
    </row>
    <row r="69" spans="2:3" s="99" customFormat="1" ht="15">
      <c r="B69" s="97" t="s">
        <v>53</v>
      </c>
      <c r="C69" s="98">
        <f>C68*E68</f>
        <v>440</v>
      </c>
    </row>
    <row r="70" spans="2:3" s="99" customFormat="1" ht="15">
      <c r="B70" s="100"/>
      <c r="C70" s="101"/>
    </row>
    <row r="71" spans="1:13" s="99" customFormat="1" ht="15">
      <c r="A71" s="232" t="s">
        <v>76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</row>
    <row r="72" spans="1:2" s="99" customFormat="1" ht="15">
      <c r="A72" s="99" t="str">
        <f>Orçamento!C39</f>
        <v>2.1</v>
      </c>
      <c r="B72" s="99" t="str">
        <f>Orçamento!D39</f>
        <v>Execução de imprimação ligante com emulsão asfáltica</v>
      </c>
    </row>
    <row r="73" s="99" customFormat="1" ht="15"/>
    <row r="74" spans="2:5" s="99" customFormat="1" ht="15">
      <c r="B74" s="97" t="s">
        <v>53</v>
      </c>
      <c r="C74" s="103">
        <f>C69</f>
        <v>440</v>
      </c>
      <c r="D74" s="183"/>
      <c r="E74" s="183"/>
    </row>
    <row r="75" s="99" customFormat="1" ht="15"/>
    <row r="76" spans="1:2" s="99" customFormat="1" ht="15">
      <c r="A76" s="99" t="str">
        <f>Orçamento!C40</f>
        <v>2.2</v>
      </c>
      <c r="B76" s="99" t="str">
        <f>Orçamento!D53</f>
        <v>Regularização de Superfícies em terra com Motoniveladora</v>
      </c>
    </row>
    <row r="77" spans="1:13" s="99" customFormat="1" ht="15">
      <c r="A77" s="183"/>
      <c r="B77" s="147" t="s">
        <v>53</v>
      </c>
      <c r="C77" s="183">
        <v>110</v>
      </c>
      <c r="D77" s="145" t="s">
        <v>9</v>
      </c>
      <c r="E77" s="183">
        <v>4</v>
      </c>
      <c r="F77" s="183" t="s">
        <v>9</v>
      </c>
      <c r="G77" s="183">
        <v>0.03</v>
      </c>
      <c r="H77" s="183"/>
      <c r="I77" s="183"/>
      <c r="J77" s="183"/>
      <c r="K77" s="183"/>
      <c r="L77" s="183"/>
      <c r="M77" s="183"/>
    </row>
    <row r="78" s="99" customFormat="1" ht="15"/>
    <row r="79" spans="2:3" s="99" customFormat="1" ht="15">
      <c r="B79" s="97" t="s">
        <v>53</v>
      </c>
      <c r="C79" s="103">
        <f>C77*E77*G77</f>
        <v>13.2</v>
      </c>
    </row>
    <row r="80" spans="2:3" s="99" customFormat="1" ht="15">
      <c r="B80" s="100"/>
      <c r="C80" s="104"/>
    </row>
    <row r="81" spans="1:13" s="99" customFormat="1" ht="15">
      <c r="A81" s="224" t="str">
        <f>Orçamento!A42</f>
        <v>TRAVESSA SANTA CLARA (TERRAPLANAGEM, ASFALTO)</v>
      </c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5"/>
    </row>
    <row r="82" spans="1:13" s="99" customFormat="1" ht="15">
      <c r="A82" s="228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30"/>
    </row>
    <row r="83" spans="1:13" s="99" customFormat="1" ht="15">
      <c r="A83" s="226" t="s">
        <v>75</v>
      </c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</row>
    <row r="84" spans="1:13" s="99" customFormat="1" ht="15">
      <c r="A84" s="102" t="str">
        <f>Orçamento!C44</f>
        <v>1.1</v>
      </c>
      <c r="B84" s="102" t="str">
        <f>Orçamento!D44</f>
        <v>Corte e Aterro compensado</v>
      </c>
      <c r="C84" s="102"/>
      <c r="D84" s="231"/>
      <c r="E84" s="231"/>
      <c r="F84" s="231"/>
      <c r="G84" s="231"/>
      <c r="H84" s="231"/>
      <c r="I84" s="231"/>
      <c r="J84" s="231"/>
      <c r="K84" s="231"/>
      <c r="L84" s="231"/>
      <c r="M84" s="231"/>
    </row>
    <row r="85" spans="2:9" s="99" customFormat="1" ht="15">
      <c r="B85" s="143" t="s">
        <v>53</v>
      </c>
      <c r="C85" s="183">
        <v>120</v>
      </c>
      <c r="D85" s="183" t="s">
        <v>9</v>
      </c>
      <c r="E85" s="183">
        <v>5.5</v>
      </c>
      <c r="F85" s="145" t="s">
        <v>9</v>
      </c>
      <c r="G85" s="183">
        <v>0.2</v>
      </c>
      <c r="H85" s="145" t="s">
        <v>10</v>
      </c>
      <c r="I85" s="99">
        <f>C85*E85*G85</f>
        <v>132</v>
      </c>
    </row>
    <row r="86" spans="2:3" s="99" customFormat="1" ht="15">
      <c r="B86" s="97" t="s">
        <v>53</v>
      </c>
      <c r="C86" s="98">
        <v>52.8</v>
      </c>
    </row>
    <row r="87" spans="2:3" s="99" customFormat="1" ht="15">
      <c r="B87" s="100"/>
      <c r="C87" s="101"/>
    </row>
    <row r="88" spans="1:3" s="99" customFormat="1" ht="15">
      <c r="A88" s="99" t="str">
        <f>Orçamento!C45</f>
        <v>1.2</v>
      </c>
      <c r="B88" s="102" t="str">
        <f>Orçamento!D45</f>
        <v>Regularização de Superfícies em terra com Motoniveladora</v>
      </c>
      <c r="C88" s="104"/>
    </row>
    <row r="89" spans="2:7" s="99" customFormat="1" ht="15">
      <c r="B89" s="147" t="s">
        <v>53</v>
      </c>
      <c r="C89" s="183">
        <v>120</v>
      </c>
      <c r="D89" s="183" t="s">
        <v>9</v>
      </c>
      <c r="E89" s="183">
        <v>5.5</v>
      </c>
      <c r="F89" s="145"/>
      <c r="G89" s="183"/>
    </row>
    <row r="90" spans="2:3" s="99" customFormat="1" ht="15">
      <c r="B90" s="97" t="s">
        <v>53</v>
      </c>
      <c r="C90" s="98">
        <f>C89*E89</f>
        <v>660</v>
      </c>
    </row>
    <row r="91" spans="2:3" s="99" customFormat="1" ht="15">
      <c r="B91" s="100"/>
      <c r="C91" s="101"/>
    </row>
    <row r="92" spans="1:13" s="99" customFormat="1" ht="15">
      <c r="A92" s="232" t="s">
        <v>76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</row>
    <row r="93" spans="1:2" s="99" customFormat="1" ht="15">
      <c r="A93" s="99" t="str">
        <f>Orçamento!C47</f>
        <v>2.1</v>
      </c>
      <c r="B93" s="99" t="str">
        <f>Orçamento!D47</f>
        <v>Execução de imprimação ligante com emulsão asfáltica</v>
      </c>
    </row>
    <row r="94" s="99" customFormat="1" ht="15"/>
    <row r="95" spans="2:5" s="99" customFormat="1" ht="15">
      <c r="B95" s="97" t="s">
        <v>53</v>
      </c>
      <c r="C95" s="103">
        <f>C90</f>
        <v>660</v>
      </c>
      <c r="D95" s="183"/>
      <c r="E95" s="183"/>
    </row>
    <row r="96" s="99" customFormat="1" ht="15"/>
    <row r="97" spans="1:2" s="99" customFormat="1" ht="15">
      <c r="A97" s="99" t="str">
        <f>Orçamento!C48</f>
        <v>2.2</v>
      </c>
      <c r="B97" s="99" t="str">
        <f>Orçamento!D48</f>
        <v>Construção de pavimentação com aplicação CBUQ 3,0cm de espessura</v>
      </c>
    </row>
    <row r="98" spans="1:13" s="99" customFormat="1" ht="15">
      <c r="A98" s="183"/>
      <c r="B98" s="147" t="s">
        <v>53</v>
      </c>
      <c r="C98" s="183">
        <v>120</v>
      </c>
      <c r="D98" s="145" t="s">
        <v>9</v>
      </c>
      <c r="E98" s="183">
        <v>5.5</v>
      </c>
      <c r="F98" s="183" t="s">
        <v>9</v>
      </c>
      <c r="G98" s="183">
        <v>0.03</v>
      </c>
      <c r="H98" s="183"/>
      <c r="I98" s="183"/>
      <c r="J98" s="183"/>
      <c r="K98" s="183"/>
      <c r="L98" s="183"/>
      <c r="M98" s="183"/>
    </row>
    <row r="99" spans="2:3" s="99" customFormat="1" ht="15">
      <c r="B99" s="97" t="s">
        <v>53</v>
      </c>
      <c r="C99" s="103">
        <f>C98*E98*G98</f>
        <v>19.8</v>
      </c>
    </row>
    <row r="100" spans="2:3" s="99" customFormat="1" ht="15">
      <c r="B100" s="100"/>
      <c r="C100" s="104"/>
    </row>
    <row r="101" spans="1:13" s="99" customFormat="1" ht="15">
      <c r="A101" s="224" t="str">
        <f>Orçamento!A50</f>
        <v>TRAVESSA 1ª DE MARÇO (TERRAPLANAGEM, ASFALTO)</v>
      </c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5"/>
    </row>
    <row r="102" spans="1:13" s="99" customFormat="1" ht="15">
      <c r="A102" s="228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30"/>
    </row>
    <row r="103" spans="1:13" ht="15">
      <c r="A103" s="226" t="s">
        <v>75</v>
      </c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</row>
    <row r="104" spans="1:13" ht="15">
      <c r="A104" s="102" t="str">
        <f>Orçamento!C52</f>
        <v>1.1</v>
      </c>
      <c r="B104" s="102" t="str">
        <f>Orçamento!D52</f>
        <v>Corte e Aterro compensado</v>
      </c>
      <c r="C104" s="102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</row>
    <row r="105" spans="1:13" ht="15">
      <c r="A105" s="99"/>
      <c r="B105" s="143" t="s">
        <v>53</v>
      </c>
      <c r="C105" s="183">
        <v>62</v>
      </c>
      <c r="D105" s="183" t="s">
        <v>9</v>
      </c>
      <c r="E105" s="183">
        <v>5</v>
      </c>
      <c r="F105" s="145" t="s">
        <v>9</v>
      </c>
      <c r="G105" s="183">
        <v>0.2</v>
      </c>
      <c r="H105" s="145" t="s">
        <v>10</v>
      </c>
      <c r="I105" s="99">
        <f>C105*E105*G105</f>
        <v>62</v>
      </c>
      <c r="J105" s="99"/>
      <c r="K105" s="99"/>
      <c r="L105" s="99"/>
      <c r="M105" s="99"/>
    </row>
    <row r="106" spans="1:13" ht="15">
      <c r="A106" s="99"/>
      <c r="B106" s="97" t="s">
        <v>53</v>
      </c>
      <c r="C106" s="98">
        <v>24.8</v>
      </c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ht="15">
      <c r="A107" s="99"/>
      <c r="B107" s="100"/>
      <c r="C107" s="101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1:13" ht="15">
      <c r="A108" s="99" t="str">
        <f>Orçamento!C53</f>
        <v>1.2</v>
      </c>
      <c r="B108" s="102" t="str">
        <f>Orçamento!D53</f>
        <v>Regularização de Superfícies em terra com Motoniveladora</v>
      </c>
      <c r="C108" s="104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1:13" ht="15">
      <c r="A109" s="99"/>
      <c r="B109" s="147" t="s">
        <v>53</v>
      </c>
      <c r="C109" s="183">
        <v>62</v>
      </c>
      <c r="D109" s="183" t="s">
        <v>9</v>
      </c>
      <c r="E109" s="183">
        <v>5</v>
      </c>
      <c r="F109" s="145"/>
      <c r="G109" s="183"/>
      <c r="H109" s="99"/>
      <c r="I109" s="99"/>
      <c r="J109" s="99"/>
      <c r="K109" s="99"/>
      <c r="L109" s="99"/>
      <c r="M109" s="99"/>
    </row>
    <row r="110" spans="1:13" ht="15">
      <c r="A110" s="99"/>
      <c r="B110" s="97" t="s">
        <v>53</v>
      </c>
      <c r="C110" s="98">
        <f>C109*E109</f>
        <v>310</v>
      </c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ht="15">
      <c r="A111" s="99"/>
      <c r="B111" s="100"/>
      <c r="C111" s="101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1:13" ht="15">
      <c r="A112" s="232" t="s">
        <v>76</v>
      </c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</row>
    <row r="113" spans="1:13" ht="15">
      <c r="A113" s="99" t="str">
        <f>Orçamento!C55</f>
        <v>2.1</v>
      </c>
      <c r="B113" s="99" t="str">
        <f>Orçamento!D55</f>
        <v>Execução de imprimação ligante com emulsão asfáltica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3" ht="1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ht="15">
      <c r="A115" s="99"/>
      <c r="B115" s="97" t="s">
        <v>53</v>
      </c>
      <c r="C115" s="103">
        <f>C110</f>
        <v>310</v>
      </c>
      <c r="D115" s="183"/>
      <c r="E115" s="183"/>
      <c r="F115" s="99"/>
      <c r="G115" s="99"/>
      <c r="H115" s="99"/>
      <c r="I115" s="99"/>
      <c r="J115" s="99"/>
      <c r="K115" s="99"/>
      <c r="L115" s="99"/>
      <c r="M115" s="99"/>
    </row>
    <row r="116" spans="1:13" ht="1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1:13" ht="15">
      <c r="A117" s="99" t="str">
        <f>Orçamento!C56</f>
        <v>2.2</v>
      </c>
      <c r="B117" s="99" t="str">
        <f>Orçamento!D56</f>
        <v>Construção de pavimentação com aplicação CBUQ 3,0cm de espessura</v>
      </c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</row>
    <row r="118" spans="1:13" ht="15">
      <c r="A118" s="183"/>
      <c r="B118" s="147" t="s">
        <v>53</v>
      </c>
      <c r="C118" s="183">
        <v>62</v>
      </c>
      <c r="D118" s="145" t="s">
        <v>9</v>
      </c>
      <c r="E118" s="183">
        <v>5</v>
      </c>
      <c r="F118" s="183" t="s">
        <v>9</v>
      </c>
      <c r="G118" s="183">
        <v>0.03</v>
      </c>
      <c r="H118" s="183"/>
      <c r="I118" s="183"/>
      <c r="J118" s="183"/>
      <c r="K118" s="183"/>
      <c r="L118" s="183"/>
      <c r="M118" s="183"/>
    </row>
    <row r="119" spans="1:13" ht="15">
      <c r="A119" s="99"/>
      <c r="B119" s="97" t="s">
        <v>53</v>
      </c>
      <c r="C119" s="103">
        <f>C118*E118*G118</f>
        <v>9.299999999999999</v>
      </c>
      <c r="D119" s="99"/>
      <c r="E119" s="99"/>
      <c r="F119" s="99"/>
      <c r="G119" s="99"/>
      <c r="H119" s="99"/>
      <c r="I119" s="99"/>
      <c r="J119" s="99"/>
      <c r="K119" s="99"/>
      <c r="L119" s="99"/>
      <c r="M119" s="99"/>
    </row>
    <row r="120" spans="1:13" ht="15">
      <c r="A120" s="146"/>
      <c r="B120" s="233"/>
      <c r="C120" s="233"/>
      <c r="D120" s="233"/>
      <c r="E120" s="233"/>
      <c r="F120" s="146"/>
      <c r="G120" s="146"/>
      <c r="H120" s="146"/>
      <c r="I120" s="146"/>
      <c r="J120" s="146"/>
      <c r="K120" s="146"/>
      <c r="L120" s="146"/>
      <c r="M120" s="146"/>
    </row>
    <row r="121" spans="1:13" ht="15">
      <c r="A121" s="224" t="str">
        <f>Orçamento!A58</f>
        <v>TRAVESSA SÃO SEBASTIÃO (TERRAPLANAGEM, ASFALTO)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5"/>
    </row>
    <row r="122" spans="1:13" ht="15">
      <c r="A122" s="228"/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30"/>
    </row>
    <row r="123" spans="1:13" ht="15">
      <c r="A123" s="226" t="s">
        <v>75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</row>
    <row r="124" spans="1:13" ht="15">
      <c r="A124" s="102" t="str">
        <f>Orçamento!C60</f>
        <v>1.1</v>
      </c>
      <c r="B124" s="102" t="str">
        <f>Orçamento!D60</f>
        <v>Corte e Aterro compensado</v>
      </c>
      <c r="C124" s="102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</row>
    <row r="125" spans="1:13" ht="15">
      <c r="A125" s="99"/>
      <c r="B125" s="143" t="s">
        <v>53</v>
      </c>
      <c r="C125" s="183">
        <v>110</v>
      </c>
      <c r="D125" s="183" t="s">
        <v>9</v>
      </c>
      <c r="E125" s="183">
        <v>5</v>
      </c>
      <c r="F125" s="145" t="s">
        <v>9</v>
      </c>
      <c r="G125" s="183">
        <v>0.2</v>
      </c>
      <c r="H125" s="145" t="s">
        <v>10</v>
      </c>
      <c r="I125" s="99">
        <f>C125*E125*G125</f>
        <v>110</v>
      </c>
      <c r="J125" s="99"/>
      <c r="K125" s="99"/>
      <c r="L125" s="99"/>
      <c r="M125" s="99"/>
    </row>
    <row r="126" spans="1:13" ht="15">
      <c r="A126" s="99"/>
      <c r="B126" s="97" t="s">
        <v>53</v>
      </c>
      <c r="C126" s="98">
        <v>44</v>
      </c>
      <c r="D126" s="99"/>
      <c r="E126" s="99"/>
      <c r="F126" s="99"/>
      <c r="G126" s="99"/>
      <c r="H126" s="99"/>
      <c r="I126" s="99"/>
      <c r="J126" s="99"/>
      <c r="K126" s="99"/>
      <c r="L126" s="99"/>
      <c r="M126" s="99"/>
    </row>
    <row r="127" spans="1:13" ht="15">
      <c r="A127" s="99"/>
      <c r="B127" s="100"/>
      <c r="C127" s="101"/>
      <c r="D127" s="99"/>
      <c r="E127" s="99"/>
      <c r="F127" s="99"/>
      <c r="G127" s="99"/>
      <c r="H127" s="99"/>
      <c r="I127" s="99"/>
      <c r="J127" s="99"/>
      <c r="K127" s="99"/>
      <c r="L127" s="99"/>
      <c r="M127" s="99"/>
    </row>
    <row r="128" spans="1:13" ht="15">
      <c r="A128" s="99" t="str">
        <f>Orçamento!C61</f>
        <v>1.2</v>
      </c>
      <c r="B128" s="102" t="str">
        <f>Orçamento!D61</f>
        <v>Regularização de Superfícies em terra com Motoniveladora</v>
      </c>
      <c r="C128" s="104"/>
      <c r="D128" s="99"/>
      <c r="E128" s="99"/>
      <c r="F128" s="99"/>
      <c r="G128" s="99"/>
      <c r="H128" s="99"/>
      <c r="I128" s="99"/>
      <c r="J128" s="99"/>
      <c r="K128" s="99"/>
      <c r="L128" s="99"/>
      <c r="M128" s="99"/>
    </row>
    <row r="129" spans="1:13" ht="15">
      <c r="A129" s="99"/>
      <c r="B129" s="147" t="s">
        <v>53</v>
      </c>
      <c r="C129" s="183">
        <v>110</v>
      </c>
      <c r="D129" s="183" t="s">
        <v>9</v>
      </c>
      <c r="E129" s="183">
        <v>5</v>
      </c>
      <c r="F129" s="145"/>
      <c r="G129" s="183"/>
      <c r="H129" s="99"/>
      <c r="I129" s="99"/>
      <c r="J129" s="99"/>
      <c r="K129" s="99"/>
      <c r="L129" s="99"/>
      <c r="M129" s="99"/>
    </row>
    <row r="130" spans="1:13" ht="15">
      <c r="A130" s="99"/>
      <c r="B130" s="97" t="s">
        <v>53</v>
      </c>
      <c r="C130" s="98">
        <f>C129*E129</f>
        <v>550</v>
      </c>
      <c r="D130" s="99"/>
      <c r="E130" s="99"/>
      <c r="F130" s="99"/>
      <c r="G130" s="99"/>
      <c r="H130" s="99"/>
      <c r="I130" s="99"/>
      <c r="J130" s="99"/>
      <c r="K130" s="99"/>
      <c r="L130" s="99"/>
      <c r="M130" s="99"/>
    </row>
    <row r="131" spans="1:13" ht="15">
      <c r="A131" s="99"/>
      <c r="B131" s="100"/>
      <c r="C131" s="101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1:13" ht="15">
      <c r="A132" s="232" t="s">
        <v>76</v>
      </c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</row>
    <row r="133" spans="1:13" ht="15">
      <c r="A133" s="99" t="str">
        <f>Orçamento!C63</f>
        <v>2.1</v>
      </c>
      <c r="B133" s="99" t="str">
        <f>Orçamento!D63</f>
        <v>Execução de imprimação ligante com emulsão asfáltica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</row>
    <row r="134" spans="1:13" ht="1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</row>
    <row r="135" spans="1:13" ht="15">
      <c r="A135" s="99"/>
      <c r="B135" s="97" t="s">
        <v>53</v>
      </c>
      <c r="C135" s="103">
        <f>C130</f>
        <v>550</v>
      </c>
      <c r="D135" s="183"/>
      <c r="E135" s="183"/>
      <c r="F135" s="99"/>
      <c r="G135" s="99"/>
      <c r="H135" s="99"/>
      <c r="I135" s="99"/>
      <c r="J135" s="99"/>
      <c r="K135" s="99"/>
      <c r="L135" s="99"/>
      <c r="M135" s="99"/>
    </row>
    <row r="136" spans="1:13" ht="1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1:13" ht="15">
      <c r="A137" s="99" t="str">
        <f>Orçamento!C64</f>
        <v>2.2</v>
      </c>
      <c r="B137" s="99" t="str">
        <f>Orçamento!D64</f>
        <v>Construção de pavimentação com aplicação CBUQ 3,0cm de espessura</v>
      </c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</row>
    <row r="138" spans="1:13" ht="15">
      <c r="A138" s="183"/>
      <c r="B138" s="147" t="s">
        <v>53</v>
      </c>
      <c r="C138" s="183">
        <v>110</v>
      </c>
      <c r="D138" s="145" t="s">
        <v>9</v>
      </c>
      <c r="E138" s="183">
        <v>5</v>
      </c>
      <c r="F138" s="183" t="s">
        <v>9</v>
      </c>
      <c r="G138" s="183">
        <v>0.03</v>
      </c>
      <c r="H138" s="183"/>
      <c r="I138" s="183"/>
      <c r="J138" s="183"/>
      <c r="K138" s="183"/>
      <c r="L138" s="183"/>
      <c r="M138" s="183"/>
    </row>
    <row r="139" spans="1:13" ht="15">
      <c r="A139" s="99"/>
      <c r="B139" s="97" t="s">
        <v>53</v>
      </c>
      <c r="C139" s="103">
        <f>C138*E138*G138</f>
        <v>16.5</v>
      </c>
      <c r="D139" s="99"/>
      <c r="E139" s="99"/>
      <c r="F139" s="99"/>
      <c r="G139" s="99"/>
      <c r="H139" s="99"/>
      <c r="I139" s="99"/>
      <c r="J139" s="99"/>
      <c r="K139" s="99"/>
      <c r="L139" s="99"/>
      <c r="M139" s="99"/>
    </row>
    <row r="140" spans="1:13" ht="1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</row>
    <row r="141" spans="1:13" ht="15">
      <c r="A141" s="224" t="str">
        <f>Orçamento!A66</f>
        <v>TRAVESSA JOÃO PRUDENTE (TERRAPLANAGEM, ASFALTO)</v>
      </c>
      <c r="B141" s="227"/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5"/>
    </row>
    <row r="142" spans="1:13" ht="15">
      <c r="A142" s="228"/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30"/>
    </row>
    <row r="143" spans="1:13" ht="15">
      <c r="A143" s="226" t="s">
        <v>75</v>
      </c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</row>
    <row r="144" spans="1:13" ht="15">
      <c r="A144" s="102" t="str">
        <f>Orçamento!C68</f>
        <v>1.1</v>
      </c>
      <c r="B144" s="102" t="str">
        <f>Orçamento!D68</f>
        <v>Corte e Aterro compensado</v>
      </c>
      <c r="C144" s="102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</row>
    <row r="145" spans="1:13" ht="15">
      <c r="A145" s="99"/>
      <c r="B145" s="143" t="s">
        <v>53</v>
      </c>
      <c r="C145" s="183">
        <v>150</v>
      </c>
      <c r="D145" s="183" t="s">
        <v>9</v>
      </c>
      <c r="E145" s="183">
        <v>5</v>
      </c>
      <c r="F145" s="145" t="s">
        <v>9</v>
      </c>
      <c r="G145" s="183">
        <v>0.2</v>
      </c>
      <c r="H145" s="145" t="s">
        <v>10</v>
      </c>
      <c r="I145" s="99">
        <f>C145*E145*G145</f>
        <v>150</v>
      </c>
      <c r="J145" s="99"/>
      <c r="K145" s="99"/>
      <c r="L145" s="99"/>
      <c r="M145" s="99"/>
    </row>
    <row r="146" spans="1:13" ht="15">
      <c r="A146" s="99"/>
      <c r="B146" s="97" t="s">
        <v>53</v>
      </c>
      <c r="C146" s="98">
        <v>60</v>
      </c>
      <c r="D146" s="99"/>
      <c r="E146" s="99"/>
      <c r="F146" s="99"/>
      <c r="G146" s="99"/>
      <c r="H146" s="99"/>
      <c r="I146" s="99"/>
      <c r="J146" s="99"/>
      <c r="K146" s="99"/>
      <c r="L146" s="99"/>
      <c r="M146" s="99"/>
    </row>
    <row r="147" spans="1:13" ht="15">
      <c r="A147" s="99"/>
      <c r="B147" s="100"/>
      <c r="C147" s="101"/>
      <c r="D147" s="99"/>
      <c r="E147" s="99"/>
      <c r="F147" s="99"/>
      <c r="G147" s="99"/>
      <c r="H147" s="99"/>
      <c r="I147" s="99"/>
      <c r="J147" s="99"/>
      <c r="K147" s="99"/>
      <c r="L147" s="99"/>
      <c r="M147" s="99"/>
    </row>
    <row r="148" spans="1:13" ht="15">
      <c r="A148" s="99" t="str">
        <f>Orçamento!C69</f>
        <v>1.2</v>
      </c>
      <c r="B148" s="102" t="str">
        <f>Orçamento!D69</f>
        <v>Regularização de Superfícies em terra com Motoniveladora</v>
      </c>
      <c r="C148" s="104"/>
      <c r="D148" s="99"/>
      <c r="E148" s="99"/>
      <c r="F148" s="99"/>
      <c r="G148" s="99"/>
      <c r="H148" s="99"/>
      <c r="I148" s="99"/>
      <c r="J148" s="99"/>
      <c r="K148" s="99"/>
      <c r="L148" s="99"/>
      <c r="M148" s="99"/>
    </row>
    <row r="149" spans="1:13" ht="15">
      <c r="A149" s="99"/>
      <c r="B149" s="147" t="s">
        <v>53</v>
      </c>
      <c r="C149" s="183">
        <v>150</v>
      </c>
      <c r="D149" s="183" t="s">
        <v>9</v>
      </c>
      <c r="E149" s="183">
        <v>5</v>
      </c>
      <c r="F149" s="145"/>
      <c r="G149" s="183"/>
      <c r="H149" s="99"/>
      <c r="I149" s="99"/>
      <c r="J149" s="99"/>
      <c r="K149" s="99"/>
      <c r="L149" s="99"/>
      <c r="M149" s="99"/>
    </row>
    <row r="150" spans="1:13" ht="15">
      <c r="A150" s="99"/>
      <c r="B150" s="97" t="s">
        <v>53</v>
      </c>
      <c r="C150" s="98">
        <f>C149*E149</f>
        <v>750</v>
      </c>
      <c r="D150" s="99"/>
      <c r="E150" s="99"/>
      <c r="F150" s="99"/>
      <c r="G150" s="99"/>
      <c r="H150" s="99"/>
      <c r="I150" s="99"/>
      <c r="J150" s="99"/>
      <c r="K150" s="99"/>
      <c r="L150" s="99"/>
      <c r="M150" s="99"/>
    </row>
    <row r="151" spans="1:13" ht="15">
      <c r="A151" s="99"/>
      <c r="B151" s="100"/>
      <c r="C151" s="101"/>
      <c r="D151" s="99"/>
      <c r="E151" s="99"/>
      <c r="F151" s="99"/>
      <c r="G151" s="99"/>
      <c r="H151" s="99"/>
      <c r="I151" s="99"/>
      <c r="J151" s="99"/>
      <c r="K151" s="99"/>
      <c r="L151" s="99"/>
      <c r="M151" s="99"/>
    </row>
    <row r="152" spans="1:13" ht="15">
      <c r="A152" s="232" t="s">
        <v>76</v>
      </c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</row>
    <row r="153" spans="1:13" ht="15">
      <c r="A153" s="99" t="str">
        <f>Orçamento!C71</f>
        <v>2.1</v>
      </c>
      <c r="B153" s="99" t="str">
        <f>Orçamento!D71</f>
        <v>Execução de imprimação ligante com emulsão asfáltica</v>
      </c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</row>
    <row r="154" spans="1:13" ht="1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</row>
    <row r="155" spans="1:13" ht="15">
      <c r="A155" s="99"/>
      <c r="B155" s="97" t="s">
        <v>53</v>
      </c>
      <c r="C155" s="103">
        <f>C150</f>
        <v>750</v>
      </c>
      <c r="D155" s="183"/>
      <c r="E155" s="183"/>
      <c r="F155" s="99"/>
      <c r="G155" s="99"/>
      <c r="H155" s="99"/>
      <c r="I155" s="99"/>
      <c r="J155" s="99"/>
      <c r="K155" s="99"/>
      <c r="L155" s="99"/>
      <c r="M155" s="99"/>
    </row>
    <row r="156" spans="1:13" ht="1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</row>
    <row r="157" spans="1:13" ht="15">
      <c r="A157" s="99" t="str">
        <f>Orçamento!C72</f>
        <v>2.2</v>
      </c>
      <c r="B157" s="99" t="str">
        <f>Orçamento!D72</f>
        <v>Construção de pavimentação com aplicação CBUQ 3,0cm de espessura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</row>
    <row r="158" spans="1:13" ht="15">
      <c r="A158" s="183"/>
      <c r="B158" s="147" t="s">
        <v>53</v>
      </c>
      <c r="C158" s="183">
        <v>150</v>
      </c>
      <c r="D158" s="145" t="s">
        <v>9</v>
      </c>
      <c r="E158" s="183">
        <v>5</v>
      </c>
      <c r="F158" s="183" t="s">
        <v>9</v>
      </c>
      <c r="G158" s="183">
        <v>0.03</v>
      </c>
      <c r="H158" s="183"/>
      <c r="I158" s="183"/>
      <c r="J158" s="183"/>
      <c r="K158" s="183"/>
      <c r="L158" s="183"/>
      <c r="M158" s="183"/>
    </row>
    <row r="159" spans="1:13" ht="15">
      <c r="A159" s="99"/>
      <c r="B159" s="97" t="s">
        <v>53</v>
      </c>
      <c r="C159" s="103">
        <f>C158*E158*G158</f>
        <v>22.5</v>
      </c>
      <c r="D159" s="99"/>
      <c r="E159" s="99"/>
      <c r="F159" s="99"/>
      <c r="G159" s="99"/>
      <c r="H159" s="99"/>
      <c r="I159" s="99"/>
      <c r="J159" s="99"/>
      <c r="K159" s="99"/>
      <c r="L159" s="99"/>
      <c r="M159" s="99"/>
    </row>
    <row r="160" spans="1:13" ht="1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</row>
    <row r="161" spans="1:13" ht="15">
      <c r="A161" s="224" t="str">
        <f>Orçamento!A74</f>
        <v>TRAVESSA CLAUDIO SILVA (TERRAPLANAGEM, ASFALTO)</v>
      </c>
      <c r="B161" s="227"/>
      <c r="C161" s="227"/>
      <c r="D161" s="227"/>
      <c r="E161" s="227"/>
      <c r="F161" s="227"/>
      <c r="G161" s="227"/>
      <c r="H161" s="227"/>
      <c r="I161" s="227"/>
      <c r="J161" s="227"/>
      <c r="K161" s="227"/>
      <c r="L161" s="227"/>
      <c r="M161" s="225"/>
    </row>
    <row r="162" spans="1:13" ht="15">
      <c r="A162" s="228"/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30"/>
    </row>
    <row r="163" spans="1:13" ht="15">
      <c r="A163" s="226" t="s">
        <v>75</v>
      </c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</row>
    <row r="164" spans="1:13" ht="15">
      <c r="A164" s="102" t="str">
        <f>Orçamento!C76</f>
        <v>1.1</v>
      </c>
      <c r="B164" s="102" t="str">
        <f>Orçamento!D76</f>
        <v>Corte e Aterro compensado</v>
      </c>
      <c r="C164" s="102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</row>
    <row r="165" spans="1:13" ht="15">
      <c r="A165" s="99"/>
      <c r="B165" s="143" t="s">
        <v>53</v>
      </c>
      <c r="C165" s="183">
        <v>122</v>
      </c>
      <c r="D165" s="183" t="s">
        <v>9</v>
      </c>
      <c r="E165" s="183">
        <v>5</v>
      </c>
      <c r="F165" s="145" t="s">
        <v>9</v>
      </c>
      <c r="G165" s="183">
        <v>0.2</v>
      </c>
      <c r="H165" s="145" t="s">
        <v>10</v>
      </c>
      <c r="I165" s="99">
        <f>C165*E165*G165</f>
        <v>122</v>
      </c>
      <c r="J165" s="99"/>
      <c r="K165" s="99"/>
      <c r="L165" s="99"/>
      <c r="M165" s="99"/>
    </row>
    <row r="166" spans="1:13" ht="15">
      <c r="A166" s="99"/>
      <c r="B166" s="97" t="s">
        <v>53</v>
      </c>
      <c r="C166" s="98">
        <v>48.8</v>
      </c>
      <c r="D166" s="99"/>
      <c r="E166" s="99"/>
      <c r="F166" s="99"/>
      <c r="G166" s="99"/>
      <c r="H166" s="99"/>
      <c r="I166" s="99"/>
      <c r="J166" s="99"/>
      <c r="K166" s="99"/>
      <c r="L166" s="99"/>
      <c r="M166" s="99"/>
    </row>
    <row r="167" spans="1:13" ht="15">
      <c r="A167" s="99"/>
      <c r="B167" s="100"/>
      <c r="C167" s="101"/>
      <c r="D167" s="99"/>
      <c r="E167" s="99"/>
      <c r="F167" s="99"/>
      <c r="G167" s="99"/>
      <c r="H167" s="99"/>
      <c r="I167" s="99"/>
      <c r="J167" s="99"/>
      <c r="K167" s="99"/>
      <c r="L167" s="99"/>
      <c r="M167" s="99"/>
    </row>
    <row r="168" spans="1:13" ht="15">
      <c r="A168" s="99" t="str">
        <f>Orçamento!C77</f>
        <v>1.2</v>
      </c>
      <c r="B168" s="102" t="str">
        <f>Orçamento!D77</f>
        <v>Regularização de Superfícies em terra com Motoniveladora</v>
      </c>
      <c r="C168" s="104"/>
      <c r="D168" s="99"/>
      <c r="E168" s="99"/>
      <c r="F168" s="99"/>
      <c r="G168" s="99"/>
      <c r="H168" s="99"/>
      <c r="I168" s="99"/>
      <c r="J168" s="99"/>
      <c r="K168" s="99"/>
      <c r="L168" s="99"/>
      <c r="M168" s="99"/>
    </row>
    <row r="169" spans="1:13" ht="15">
      <c r="A169" s="99"/>
      <c r="B169" s="147" t="s">
        <v>53</v>
      </c>
      <c r="C169" s="183">
        <v>122</v>
      </c>
      <c r="D169" s="183" t="s">
        <v>9</v>
      </c>
      <c r="E169" s="183">
        <v>5</v>
      </c>
      <c r="F169" s="145"/>
      <c r="G169" s="183"/>
      <c r="H169" s="99"/>
      <c r="I169" s="99"/>
      <c r="J169" s="99"/>
      <c r="K169" s="99"/>
      <c r="L169" s="99"/>
      <c r="M169" s="99"/>
    </row>
    <row r="170" spans="1:13" ht="15">
      <c r="A170" s="99"/>
      <c r="B170" s="97" t="s">
        <v>53</v>
      </c>
      <c r="C170" s="98">
        <f>C169*E169</f>
        <v>610</v>
      </c>
      <c r="D170" s="99"/>
      <c r="E170" s="99"/>
      <c r="F170" s="99"/>
      <c r="G170" s="99"/>
      <c r="H170" s="99"/>
      <c r="I170" s="99"/>
      <c r="J170" s="99"/>
      <c r="K170" s="99"/>
      <c r="L170" s="99"/>
      <c r="M170" s="99"/>
    </row>
    <row r="171" spans="1:13" ht="15">
      <c r="A171" s="99"/>
      <c r="B171" s="100"/>
      <c r="C171" s="101"/>
      <c r="D171" s="99"/>
      <c r="E171" s="99"/>
      <c r="F171" s="99"/>
      <c r="G171" s="99"/>
      <c r="H171" s="99"/>
      <c r="I171" s="99"/>
      <c r="J171" s="99"/>
      <c r="K171" s="99"/>
      <c r="L171" s="99"/>
      <c r="M171" s="99"/>
    </row>
    <row r="172" spans="1:13" ht="15">
      <c r="A172" s="232" t="s">
        <v>76</v>
      </c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</row>
    <row r="173" spans="1:13" ht="15">
      <c r="A173" s="99" t="str">
        <f>Orçamento!C79</f>
        <v>2.1</v>
      </c>
      <c r="B173" s="99" t="str">
        <f>Orçamento!D79</f>
        <v>Execução de imprimação ligante com emulsão asfáltica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</row>
    <row r="174" spans="1:13" ht="1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</row>
    <row r="175" spans="1:13" ht="15">
      <c r="A175" s="99"/>
      <c r="B175" s="97" t="s">
        <v>53</v>
      </c>
      <c r="C175" s="103">
        <f>C170</f>
        <v>610</v>
      </c>
      <c r="D175" s="183"/>
      <c r="E175" s="183"/>
      <c r="F175" s="99"/>
      <c r="G175" s="99"/>
      <c r="H175" s="99"/>
      <c r="I175" s="99"/>
      <c r="J175" s="99"/>
      <c r="K175" s="99"/>
      <c r="L175" s="99"/>
      <c r="M175" s="99"/>
    </row>
    <row r="176" spans="1:13" ht="1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</row>
    <row r="177" spans="1:13" ht="15">
      <c r="A177" s="99" t="str">
        <f>Orçamento!C80</f>
        <v>2.2</v>
      </c>
      <c r="B177" s="99" t="str">
        <f>Orçamento!D80</f>
        <v>Construção de pavimentação com aplicação CBUQ 3,0cm de espessura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</row>
    <row r="178" spans="1:13" ht="15">
      <c r="A178" s="183"/>
      <c r="B178" s="147" t="s">
        <v>53</v>
      </c>
      <c r="C178" s="183">
        <v>122</v>
      </c>
      <c r="D178" s="145" t="s">
        <v>9</v>
      </c>
      <c r="E178" s="183">
        <v>5</v>
      </c>
      <c r="F178" s="183" t="s">
        <v>9</v>
      </c>
      <c r="G178" s="183">
        <v>0.03</v>
      </c>
      <c r="H178" s="183"/>
      <c r="I178" s="183"/>
      <c r="J178" s="183"/>
      <c r="K178" s="183"/>
      <c r="L178" s="183"/>
      <c r="M178" s="183"/>
    </row>
    <row r="179" spans="1:13" ht="15">
      <c r="A179" s="99"/>
      <c r="B179" s="97" t="s">
        <v>53</v>
      </c>
      <c r="C179" s="103">
        <f>C178*E178*G178</f>
        <v>18.3</v>
      </c>
      <c r="D179" s="99"/>
      <c r="E179" s="99"/>
      <c r="F179" s="99"/>
      <c r="G179" s="99"/>
      <c r="H179" s="99"/>
      <c r="I179" s="99"/>
      <c r="J179" s="99"/>
      <c r="K179" s="99"/>
      <c r="L179" s="99"/>
      <c r="M179" s="99"/>
    </row>
    <row r="180" spans="1:13" ht="1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</row>
    <row r="181" spans="1:13" ht="15">
      <c r="A181" s="224" t="str">
        <f>Orçamento!A82</f>
        <v>TRAVESSA ANTONIO CARNEIRO (TERRAPLANAGEM, ASFALTO)</v>
      </c>
      <c r="B181" s="227"/>
      <c r="C181" s="227"/>
      <c r="D181" s="227"/>
      <c r="E181" s="227"/>
      <c r="F181" s="227"/>
      <c r="G181" s="227"/>
      <c r="H181" s="227"/>
      <c r="I181" s="227"/>
      <c r="J181" s="227"/>
      <c r="K181" s="227"/>
      <c r="L181" s="227"/>
      <c r="M181" s="225"/>
    </row>
    <row r="182" spans="1:13" ht="15">
      <c r="A182" s="228"/>
      <c r="B182" s="229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  <c r="M182" s="230"/>
    </row>
    <row r="183" spans="1:13" ht="15">
      <c r="A183" s="226" t="s">
        <v>75</v>
      </c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</row>
    <row r="184" spans="1:13" ht="15">
      <c r="A184" s="102" t="str">
        <f>Orçamento!C84</f>
        <v>1.1</v>
      </c>
      <c r="B184" s="102" t="str">
        <f>Orçamento!D84</f>
        <v>Corte e Aterro compensado</v>
      </c>
      <c r="C184" s="102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</row>
    <row r="185" spans="1:13" ht="15">
      <c r="A185" s="99"/>
      <c r="B185" s="143" t="s">
        <v>53</v>
      </c>
      <c r="C185" s="183">
        <v>120</v>
      </c>
      <c r="D185" s="183" t="s">
        <v>9</v>
      </c>
      <c r="E185" s="183">
        <v>4.5</v>
      </c>
      <c r="F185" s="145" t="s">
        <v>9</v>
      </c>
      <c r="G185" s="183">
        <v>0.2</v>
      </c>
      <c r="H185" s="145" t="s">
        <v>10</v>
      </c>
      <c r="I185" s="99">
        <f>C185*E185*G185</f>
        <v>108</v>
      </c>
      <c r="J185" s="99"/>
      <c r="K185" s="99"/>
      <c r="L185" s="99"/>
      <c r="M185" s="99"/>
    </row>
    <row r="186" spans="1:13" ht="15">
      <c r="A186" s="99"/>
      <c r="B186" s="97" t="s">
        <v>53</v>
      </c>
      <c r="C186" s="98">
        <v>43.2</v>
      </c>
      <c r="D186" s="99"/>
      <c r="E186" s="99"/>
      <c r="F186" s="99"/>
      <c r="G186" s="99"/>
      <c r="H186" s="99"/>
      <c r="I186" s="99"/>
      <c r="J186" s="99"/>
      <c r="K186" s="99"/>
      <c r="L186" s="99"/>
      <c r="M186" s="99"/>
    </row>
    <row r="187" spans="1:13" ht="15">
      <c r="A187" s="99"/>
      <c r="B187" s="100"/>
      <c r="C187" s="101"/>
      <c r="D187" s="99"/>
      <c r="E187" s="99"/>
      <c r="F187" s="99"/>
      <c r="G187" s="99"/>
      <c r="H187" s="99"/>
      <c r="I187" s="99"/>
      <c r="J187" s="99"/>
      <c r="K187" s="99"/>
      <c r="L187" s="99"/>
      <c r="M187" s="99"/>
    </row>
    <row r="188" spans="1:13" ht="15">
      <c r="A188" s="99" t="str">
        <f>Orçamento!C85</f>
        <v>1.2</v>
      </c>
      <c r="B188" s="102" t="str">
        <f>Orçamento!D85</f>
        <v>Regularização de Superfícies em terra com Motoniveladora</v>
      </c>
      <c r="C188" s="104"/>
      <c r="D188" s="99"/>
      <c r="E188" s="99"/>
      <c r="F188" s="99"/>
      <c r="G188" s="99"/>
      <c r="H188" s="99"/>
      <c r="I188" s="99"/>
      <c r="J188" s="99"/>
      <c r="K188" s="99"/>
      <c r="L188" s="99"/>
      <c r="M188" s="99"/>
    </row>
    <row r="189" spans="1:13" ht="15">
      <c r="A189" s="99"/>
      <c r="B189" s="147" t="s">
        <v>53</v>
      </c>
      <c r="C189" s="183">
        <v>120</v>
      </c>
      <c r="D189" s="183" t="s">
        <v>9</v>
      </c>
      <c r="E189" s="183">
        <v>4.5</v>
      </c>
      <c r="F189" s="145"/>
      <c r="G189" s="183"/>
      <c r="H189" s="99"/>
      <c r="I189" s="99"/>
      <c r="J189" s="99"/>
      <c r="K189" s="99"/>
      <c r="L189" s="99"/>
      <c r="M189" s="99"/>
    </row>
    <row r="190" spans="1:13" ht="15">
      <c r="A190" s="99"/>
      <c r="B190" s="97" t="s">
        <v>53</v>
      </c>
      <c r="C190" s="98">
        <f>C189*E189</f>
        <v>540</v>
      </c>
      <c r="D190" s="99"/>
      <c r="E190" s="99"/>
      <c r="F190" s="99"/>
      <c r="G190" s="99"/>
      <c r="H190" s="99"/>
      <c r="I190" s="99"/>
      <c r="J190" s="99"/>
      <c r="K190" s="99"/>
      <c r="L190" s="99"/>
      <c r="M190" s="99"/>
    </row>
    <row r="191" spans="1:13" ht="15">
      <c r="A191" s="99"/>
      <c r="B191" s="100"/>
      <c r="C191" s="101"/>
      <c r="D191" s="99"/>
      <c r="E191" s="99"/>
      <c r="F191" s="99"/>
      <c r="G191" s="99"/>
      <c r="H191" s="99"/>
      <c r="I191" s="99"/>
      <c r="J191" s="99"/>
      <c r="K191" s="99"/>
      <c r="L191" s="99"/>
      <c r="M191" s="99"/>
    </row>
    <row r="192" spans="1:13" ht="15">
      <c r="A192" s="232" t="s">
        <v>76</v>
      </c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</row>
    <row r="193" spans="1:13" ht="15">
      <c r="A193" s="99" t="str">
        <f>Orçamento!C87</f>
        <v>2.1</v>
      </c>
      <c r="B193" s="99" t="str">
        <f>Orçamento!D87</f>
        <v>Execução de imprimação ligante com emulsão asfáltica</v>
      </c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</row>
    <row r="194" spans="1:13" ht="1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</row>
    <row r="195" spans="1:13" ht="15">
      <c r="A195" s="99"/>
      <c r="B195" s="97" t="s">
        <v>53</v>
      </c>
      <c r="C195" s="103">
        <f>C190</f>
        <v>540</v>
      </c>
      <c r="D195" s="183"/>
      <c r="E195" s="183"/>
      <c r="F195" s="99"/>
      <c r="G195" s="99"/>
      <c r="H195" s="99"/>
      <c r="I195" s="99"/>
      <c r="J195" s="99"/>
      <c r="K195" s="99"/>
      <c r="L195" s="99"/>
      <c r="M195" s="99"/>
    </row>
    <row r="196" spans="1:13" ht="1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</row>
    <row r="197" spans="1:13" ht="15">
      <c r="A197" s="99" t="str">
        <f>Orçamento!C88</f>
        <v>2.2</v>
      </c>
      <c r="B197" s="99" t="str">
        <f>Orçamento!D88</f>
        <v>Construção de pavimentação com aplicação CBUQ 3,0cm de espessura</v>
      </c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</row>
    <row r="198" spans="1:13" ht="15">
      <c r="A198" s="183"/>
      <c r="B198" s="147" t="s">
        <v>53</v>
      </c>
      <c r="C198" s="183">
        <v>120</v>
      </c>
      <c r="D198" s="145" t="s">
        <v>9</v>
      </c>
      <c r="E198" s="183">
        <v>4.5</v>
      </c>
      <c r="F198" s="183" t="s">
        <v>9</v>
      </c>
      <c r="G198" s="183">
        <v>0.03</v>
      </c>
      <c r="H198" s="183"/>
      <c r="I198" s="183"/>
      <c r="J198" s="183"/>
      <c r="K198" s="183"/>
      <c r="L198" s="183"/>
      <c r="M198" s="183"/>
    </row>
    <row r="199" spans="1:13" ht="15">
      <c r="A199" s="99"/>
      <c r="B199" s="97" t="s">
        <v>53</v>
      </c>
      <c r="C199" s="103">
        <f>C198*E198*G198</f>
        <v>16.2</v>
      </c>
      <c r="D199" s="99"/>
      <c r="E199" s="99"/>
      <c r="F199" s="99"/>
      <c r="G199" s="99"/>
      <c r="H199" s="99"/>
      <c r="I199" s="99"/>
      <c r="J199" s="99"/>
      <c r="K199" s="99"/>
      <c r="L199" s="99"/>
      <c r="M199" s="99"/>
    </row>
    <row r="200" spans="1:13" ht="1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</row>
    <row r="201" spans="1:13" ht="15">
      <c r="A201" s="224" t="str">
        <f>Orçamento!A90</f>
        <v>RUA PRO JOVEM (TERRAPLANAGEM, ASFALTO)</v>
      </c>
      <c r="B201" s="227"/>
      <c r="C201" s="227"/>
      <c r="D201" s="227"/>
      <c r="E201" s="227"/>
      <c r="F201" s="227"/>
      <c r="G201" s="227"/>
      <c r="H201" s="227"/>
      <c r="I201" s="227"/>
      <c r="J201" s="227"/>
      <c r="K201" s="227"/>
      <c r="L201" s="227"/>
      <c r="M201" s="225"/>
    </row>
    <row r="202" spans="1:13" ht="15">
      <c r="A202" s="228"/>
      <c r="B202" s="229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30"/>
    </row>
    <row r="203" spans="1:13" ht="15">
      <c r="A203" s="226" t="s">
        <v>75</v>
      </c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</row>
    <row r="204" spans="1:13" ht="15">
      <c r="A204" s="102" t="str">
        <f>Orçamento!C92</f>
        <v>1.1</v>
      </c>
      <c r="B204" s="102" t="str">
        <f>Orçamento!D92</f>
        <v>Corte e Aterro compensado</v>
      </c>
      <c r="C204" s="102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</row>
    <row r="205" spans="1:13" ht="15">
      <c r="A205" s="99"/>
      <c r="B205" s="143" t="s">
        <v>53</v>
      </c>
      <c r="C205" s="183">
        <v>150</v>
      </c>
      <c r="D205" s="183" t="s">
        <v>9</v>
      </c>
      <c r="E205" s="183">
        <v>3.5</v>
      </c>
      <c r="F205" s="145" t="s">
        <v>9</v>
      </c>
      <c r="G205" s="183">
        <v>0.2</v>
      </c>
      <c r="H205" s="145" t="s">
        <v>10</v>
      </c>
      <c r="I205" s="99">
        <f>C205*E205*G205</f>
        <v>105</v>
      </c>
      <c r="J205" s="99"/>
      <c r="K205" s="99"/>
      <c r="L205" s="99"/>
      <c r="M205" s="99"/>
    </row>
    <row r="206" spans="1:13" ht="15">
      <c r="A206" s="99"/>
      <c r="B206" s="97" t="s">
        <v>53</v>
      </c>
      <c r="C206" s="98">
        <v>42</v>
      </c>
      <c r="D206" s="99"/>
      <c r="E206" s="99"/>
      <c r="F206" s="99"/>
      <c r="G206" s="99"/>
      <c r="H206" s="99"/>
      <c r="I206" s="99"/>
      <c r="J206" s="99"/>
      <c r="K206" s="99"/>
      <c r="L206" s="99"/>
      <c r="M206" s="99"/>
    </row>
    <row r="207" spans="1:13" ht="15">
      <c r="A207" s="99"/>
      <c r="B207" s="100"/>
      <c r="C207" s="101"/>
      <c r="D207" s="99"/>
      <c r="E207" s="99"/>
      <c r="F207" s="99"/>
      <c r="G207" s="99"/>
      <c r="H207" s="99"/>
      <c r="I207" s="99"/>
      <c r="J207" s="99"/>
      <c r="K207" s="99"/>
      <c r="L207" s="99"/>
      <c r="M207" s="99"/>
    </row>
    <row r="208" spans="1:13" ht="15">
      <c r="A208" s="99" t="str">
        <f>Orçamento!C93</f>
        <v>1.2</v>
      </c>
      <c r="B208" s="102" t="str">
        <f>Orçamento!D93</f>
        <v>Regularização de Superfícies em terra com Motoniveladora</v>
      </c>
      <c r="C208" s="104"/>
      <c r="D208" s="99"/>
      <c r="E208" s="99"/>
      <c r="F208" s="99"/>
      <c r="G208" s="99"/>
      <c r="H208" s="99"/>
      <c r="I208" s="99"/>
      <c r="J208" s="99"/>
      <c r="K208" s="99"/>
      <c r="L208" s="99"/>
      <c r="M208" s="99"/>
    </row>
    <row r="209" spans="1:13" ht="15">
      <c r="A209" s="99"/>
      <c r="B209" s="147" t="s">
        <v>53</v>
      </c>
      <c r="C209" s="183">
        <v>150</v>
      </c>
      <c r="D209" s="183" t="s">
        <v>9</v>
      </c>
      <c r="E209" s="183">
        <v>3.5</v>
      </c>
      <c r="F209" s="145"/>
      <c r="G209" s="183"/>
      <c r="H209" s="99"/>
      <c r="I209" s="99"/>
      <c r="J209" s="99"/>
      <c r="K209" s="99"/>
      <c r="L209" s="99"/>
      <c r="M209" s="99"/>
    </row>
    <row r="210" spans="1:13" ht="15">
      <c r="A210" s="99"/>
      <c r="B210" s="97" t="s">
        <v>53</v>
      </c>
      <c r="C210" s="98">
        <f>C209*E209</f>
        <v>525</v>
      </c>
      <c r="D210" s="99"/>
      <c r="E210" s="99"/>
      <c r="F210" s="99"/>
      <c r="G210" s="99"/>
      <c r="H210" s="99"/>
      <c r="I210" s="99"/>
      <c r="J210" s="99"/>
      <c r="K210" s="99"/>
      <c r="L210" s="99"/>
      <c r="M210" s="99"/>
    </row>
    <row r="211" spans="1:13" ht="15">
      <c r="A211" s="99"/>
      <c r="B211" s="100"/>
      <c r="C211" s="101"/>
      <c r="D211" s="99"/>
      <c r="E211" s="99"/>
      <c r="F211" s="99"/>
      <c r="G211" s="99"/>
      <c r="H211" s="99"/>
      <c r="I211" s="99"/>
      <c r="J211" s="99"/>
      <c r="K211" s="99"/>
      <c r="L211" s="99"/>
      <c r="M211" s="99"/>
    </row>
    <row r="212" spans="1:13" ht="15">
      <c r="A212" s="232" t="s">
        <v>76</v>
      </c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</row>
    <row r="213" spans="1:13" ht="15">
      <c r="A213" s="99" t="str">
        <f>Orçamento!C95</f>
        <v>2.1</v>
      </c>
      <c r="B213" s="99" t="str">
        <f>Orçamento!D95</f>
        <v>Execução de imprimação ligante com emulsão asfáltica</v>
      </c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</row>
    <row r="214" spans="1:13" ht="1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</row>
    <row r="215" spans="1:13" ht="15">
      <c r="A215" s="99"/>
      <c r="B215" s="97" t="s">
        <v>53</v>
      </c>
      <c r="C215" s="103">
        <f>C210</f>
        <v>525</v>
      </c>
      <c r="D215" s="183"/>
      <c r="E215" s="183"/>
      <c r="F215" s="99"/>
      <c r="G215" s="99"/>
      <c r="H215" s="99"/>
      <c r="I215" s="99"/>
      <c r="J215" s="99"/>
      <c r="K215" s="99"/>
      <c r="L215" s="99"/>
      <c r="M215" s="99"/>
    </row>
    <row r="216" spans="1:13" ht="1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</row>
    <row r="217" spans="1:13" ht="15">
      <c r="A217" s="99" t="str">
        <f>Orçamento!C96</f>
        <v>2.2</v>
      </c>
      <c r="B217" s="99" t="str">
        <f>Orçamento!D96</f>
        <v>Construção de pavimentação com aplicação CBUQ 3,0cm de espessura</v>
      </c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</row>
    <row r="218" spans="1:13" ht="15">
      <c r="A218" s="183"/>
      <c r="B218" s="147" t="s">
        <v>53</v>
      </c>
      <c r="C218" s="183">
        <v>150</v>
      </c>
      <c r="D218" s="145" t="s">
        <v>9</v>
      </c>
      <c r="E218" s="183">
        <v>3.5</v>
      </c>
      <c r="F218" s="183" t="s">
        <v>9</v>
      </c>
      <c r="G218" s="183">
        <v>0.03</v>
      </c>
      <c r="H218" s="183"/>
      <c r="I218" s="183"/>
      <c r="J218" s="183"/>
      <c r="K218" s="183"/>
      <c r="L218" s="183"/>
      <c r="M218" s="183"/>
    </row>
    <row r="219" spans="1:13" ht="15">
      <c r="A219" s="99"/>
      <c r="B219" s="97" t="s">
        <v>53</v>
      </c>
      <c r="C219" s="103">
        <f>C218*E218*G218</f>
        <v>15.75</v>
      </c>
      <c r="D219" s="99"/>
      <c r="E219" s="99"/>
      <c r="F219" s="99"/>
      <c r="G219" s="99"/>
      <c r="H219" s="99"/>
      <c r="I219" s="99"/>
      <c r="J219" s="99"/>
      <c r="K219" s="99"/>
      <c r="L219" s="99"/>
      <c r="M219" s="99"/>
    </row>
    <row r="220" spans="1:13" ht="1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</row>
    <row r="221" spans="1:13" ht="15">
      <c r="A221" s="221" t="str">
        <f>Orçamento!A98</f>
        <v>RUAS, TRAVESSAS E PASSAGENS DA CIDADE DE OURÉM</v>
      </c>
      <c r="B221" s="234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22"/>
    </row>
    <row r="222" spans="1:13" ht="15">
      <c r="A222" s="224" t="str">
        <f>Orçamento!A99</f>
        <v>PASSAGEM MANELÃO (TERRAPLANAGEM, ASFALTO)</v>
      </c>
      <c r="B222" s="227"/>
      <c r="C222" s="227"/>
      <c r="D222" s="227"/>
      <c r="E222" s="227"/>
      <c r="F222" s="227"/>
      <c r="G222" s="227"/>
      <c r="H222" s="227"/>
      <c r="I222" s="227"/>
      <c r="J222" s="227"/>
      <c r="K222" s="227"/>
      <c r="L222" s="227"/>
      <c r="M222" s="225"/>
    </row>
    <row r="223" spans="1:13" ht="15">
      <c r="A223" s="228"/>
      <c r="B223" s="229"/>
      <c r="C223" s="229"/>
      <c r="D223" s="229"/>
      <c r="E223" s="229"/>
      <c r="F223" s="229"/>
      <c r="G223" s="229"/>
      <c r="H223" s="229"/>
      <c r="I223" s="229"/>
      <c r="J223" s="229"/>
      <c r="K223" s="229"/>
      <c r="L223" s="229"/>
      <c r="M223" s="230"/>
    </row>
    <row r="224" spans="1:13" ht="15">
      <c r="A224" s="226" t="s">
        <v>75</v>
      </c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</row>
    <row r="225" spans="1:13" ht="15">
      <c r="A225" s="102" t="str">
        <f>Orçamento!C100</f>
        <v>1.1</v>
      </c>
      <c r="B225" s="102" t="str">
        <f>Orçamento!D100</f>
        <v>Corte e Aterro compensado</v>
      </c>
      <c r="C225" s="102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</row>
    <row r="226" spans="1:13" ht="15">
      <c r="A226" s="99"/>
      <c r="B226" s="143" t="s">
        <v>53</v>
      </c>
      <c r="C226" s="183">
        <v>210</v>
      </c>
      <c r="D226" s="183" t="s">
        <v>9</v>
      </c>
      <c r="E226" s="183">
        <v>4</v>
      </c>
      <c r="F226" s="145" t="s">
        <v>9</v>
      </c>
      <c r="G226" s="183">
        <v>0.2</v>
      </c>
      <c r="H226" s="145" t="s">
        <v>10</v>
      </c>
      <c r="I226" s="99">
        <f>C226*E226*G226</f>
        <v>168</v>
      </c>
      <c r="J226" s="99"/>
      <c r="K226" s="99"/>
      <c r="L226" s="99"/>
      <c r="M226" s="99"/>
    </row>
    <row r="227" spans="1:13" ht="15">
      <c r="A227" s="99"/>
      <c r="B227" s="97" t="s">
        <v>53</v>
      </c>
      <c r="C227" s="98">
        <v>67.2</v>
      </c>
      <c r="D227" s="99"/>
      <c r="E227" s="99"/>
      <c r="F227" s="99"/>
      <c r="G227" s="99"/>
      <c r="H227" s="99"/>
      <c r="I227" s="99"/>
      <c r="J227" s="99"/>
      <c r="K227" s="99"/>
      <c r="L227" s="99"/>
      <c r="M227" s="99"/>
    </row>
    <row r="228" spans="1:13" ht="15">
      <c r="A228" s="99"/>
      <c r="B228" s="100"/>
      <c r="C228" s="101"/>
      <c r="D228" s="99"/>
      <c r="E228" s="99"/>
      <c r="F228" s="99"/>
      <c r="G228" s="99"/>
      <c r="H228" s="99"/>
      <c r="I228" s="99"/>
      <c r="J228" s="99"/>
      <c r="K228" s="99"/>
      <c r="L228" s="99"/>
      <c r="M228" s="99"/>
    </row>
    <row r="229" spans="1:13" ht="15">
      <c r="A229" s="99" t="str">
        <f>Orçamento!C101</f>
        <v>1.2</v>
      </c>
      <c r="B229" s="102" t="str">
        <f>Orçamento!D101</f>
        <v>Regularização de Superfícies em terra com Motoniveladora</v>
      </c>
      <c r="C229" s="104"/>
      <c r="D229" s="99"/>
      <c r="E229" s="99"/>
      <c r="F229" s="99"/>
      <c r="G229" s="99"/>
      <c r="H229" s="99"/>
      <c r="I229" s="99"/>
      <c r="J229" s="99"/>
      <c r="K229" s="99"/>
      <c r="L229" s="99"/>
      <c r="M229" s="99"/>
    </row>
    <row r="230" spans="1:13" ht="15">
      <c r="A230" s="99"/>
      <c r="B230" s="147" t="s">
        <v>53</v>
      </c>
      <c r="C230" s="183">
        <v>210</v>
      </c>
      <c r="D230" s="183" t="s">
        <v>9</v>
      </c>
      <c r="E230" s="183">
        <v>4</v>
      </c>
      <c r="F230" s="145"/>
      <c r="G230" s="183"/>
      <c r="H230" s="99"/>
      <c r="I230" s="99"/>
      <c r="J230" s="99"/>
      <c r="K230" s="99"/>
      <c r="L230" s="99"/>
      <c r="M230" s="99"/>
    </row>
    <row r="231" spans="1:13" ht="15">
      <c r="A231" s="99"/>
      <c r="B231" s="97" t="s">
        <v>53</v>
      </c>
      <c r="C231" s="98">
        <f>C230*E230</f>
        <v>840</v>
      </c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1:13" ht="15">
      <c r="A232" s="99"/>
      <c r="B232" s="100"/>
      <c r="C232" s="101"/>
      <c r="D232" s="99"/>
      <c r="E232" s="99"/>
      <c r="F232" s="99"/>
      <c r="G232" s="99"/>
      <c r="H232" s="99"/>
      <c r="I232" s="99"/>
      <c r="J232" s="99"/>
      <c r="K232" s="99"/>
      <c r="L232" s="99"/>
      <c r="M232" s="99"/>
    </row>
    <row r="233" spans="1:13" ht="15">
      <c r="A233" s="232" t="s">
        <v>76</v>
      </c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</row>
    <row r="234" spans="1:13" ht="15">
      <c r="A234" s="99" t="str">
        <f>Orçamento!C103</f>
        <v>2.1</v>
      </c>
      <c r="B234" s="99" t="str">
        <f>Orçamento!D103</f>
        <v>Execução de imprimação ligante com emulsão asfáltica</v>
      </c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</row>
    <row r="235" spans="1:13" ht="1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</row>
    <row r="236" spans="1:13" ht="15">
      <c r="A236" s="99"/>
      <c r="B236" s="97" t="s">
        <v>53</v>
      </c>
      <c r="C236" s="103">
        <f>C231</f>
        <v>840</v>
      </c>
      <c r="D236" s="183"/>
      <c r="E236" s="183"/>
      <c r="F236" s="99"/>
      <c r="G236" s="99"/>
      <c r="H236" s="99"/>
      <c r="I236" s="99"/>
      <c r="J236" s="99"/>
      <c r="K236" s="99"/>
      <c r="L236" s="99"/>
      <c r="M236" s="99"/>
    </row>
    <row r="237" spans="1:13" ht="1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</row>
    <row r="238" spans="1:13" ht="15">
      <c r="A238" s="99" t="str">
        <f>Orçamento!C104</f>
        <v>2.2</v>
      </c>
      <c r="B238" s="99" t="str">
        <f>Orçamento!D104</f>
        <v>Construção de pavimentação com aplicação CBUQ 3,0cm de espessura</v>
      </c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</row>
    <row r="239" spans="1:13" ht="15">
      <c r="A239" s="183"/>
      <c r="B239" s="147" t="s">
        <v>53</v>
      </c>
      <c r="C239" s="183">
        <v>210</v>
      </c>
      <c r="D239" s="145" t="s">
        <v>9</v>
      </c>
      <c r="E239" s="183">
        <v>4</v>
      </c>
      <c r="F239" s="183" t="s">
        <v>9</v>
      </c>
      <c r="G239" s="183">
        <v>0.03</v>
      </c>
      <c r="H239" s="183"/>
      <c r="I239" s="183"/>
      <c r="J239" s="183"/>
      <c r="K239" s="183"/>
      <c r="L239" s="183"/>
      <c r="M239" s="183"/>
    </row>
    <row r="240" spans="1:13" ht="15">
      <c r="A240" s="99"/>
      <c r="B240" s="97" t="s">
        <v>53</v>
      </c>
      <c r="C240" s="103">
        <f>C239*E239*G239</f>
        <v>25.2</v>
      </c>
      <c r="D240" s="99"/>
      <c r="E240" s="99"/>
      <c r="F240" s="99"/>
      <c r="G240" s="99"/>
      <c r="H240" s="99"/>
      <c r="I240" s="99"/>
      <c r="J240" s="99"/>
      <c r="K240" s="99"/>
      <c r="L240" s="99"/>
      <c r="M240" s="99"/>
    </row>
    <row r="241" spans="1:13" ht="1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</row>
    <row r="242" spans="1:13" ht="1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</row>
    <row r="243" spans="1:13" ht="15">
      <c r="A243" s="224" t="str">
        <f>Orçamento!A106</f>
        <v>TRAVESSA MIRTA AIRES (TERRAPLANAGEM, ASFALTO)</v>
      </c>
      <c r="B243" s="227"/>
      <c r="C243" s="227"/>
      <c r="D243" s="227"/>
      <c r="E243" s="227"/>
      <c r="F243" s="227"/>
      <c r="G243" s="227"/>
      <c r="H243" s="227"/>
      <c r="I243" s="227"/>
      <c r="J243" s="227"/>
      <c r="K243" s="227"/>
      <c r="L243" s="227"/>
      <c r="M243" s="225"/>
    </row>
    <row r="244" spans="1:13" ht="15">
      <c r="A244" s="228"/>
      <c r="B244" s="229"/>
      <c r="C244" s="229"/>
      <c r="D244" s="229"/>
      <c r="E244" s="229"/>
      <c r="F244" s="229"/>
      <c r="G244" s="229"/>
      <c r="H244" s="229"/>
      <c r="I244" s="229"/>
      <c r="J244" s="229"/>
      <c r="K244" s="229"/>
      <c r="L244" s="229"/>
      <c r="M244" s="230"/>
    </row>
    <row r="245" spans="1:13" ht="15">
      <c r="A245" s="226" t="s">
        <v>75</v>
      </c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</row>
    <row r="246" spans="1:13" ht="15">
      <c r="A246" s="102" t="str">
        <f>Orçamento!C107</f>
        <v>1.1</v>
      </c>
      <c r="B246" s="102" t="str">
        <f>Orçamento!D107</f>
        <v>Corte e Aterro compensado</v>
      </c>
      <c r="C246" s="102"/>
      <c r="D246" s="231"/>
      <c r="E246" s="231"/>
      <c r="F246" s="231"/>
      <c r="G246" s="231"/>
      <c r="H246" s="231"/>
      <c r="I246" s="231"/>
      <c r="J246" s="231"/>
      <c r="K246" s="231"/>
      <c r="L246" s="231"/>
      <c r="M246" s="231"/>
    </row>
    <row r="247" spans="1:13" ht="15">
      <c r="A247" s="99"/>
      <c r="B247" s="143" t="s">
        <v>53</v>
      </c>
      <c r="C247" s="183">
        <v>490</v>
      </c>
      <c r="D247" s="183" t="s">
        <v>9</v>
      </c>
      <c r="E247" s="183">
        <v>6</v>
      </c>
      <c r="F247" s="145" t="s">
        <v>9</v>
      </c>
      <c r="G247" s="183">
        <v>0.2</v>
      </c>
      <c r="H247" s="145" t="s">
        <v>10</v>
      </c>
      <c r="I247" s="99">
        <f>C247*E247*G247</f>
        <v>588</v>
      </c>
      <c r="J247" s="99"/>
      <c r="K247" s="99"/>
      <c r="L247" s="99"/>
      <c r="M247" s="99"/>
    </row>
    <row r="248" spans="1:13" ht="15">
      <c r="A248" s="99"/>
      <c r="B248" s="97" t="s">
        <v>53</v>
      </c>
      <c r="C248" s="98">
        <v>235.2</v>
      </c>
      <c r="D248" s="99"/>
      <c r="E248" s="99"/>
      <c r="F248" s="99"/>
      <c r="G248" s="99"/>
      <c r="H248" s="99"/>
      <c r="I248" s="99"/>
      <c r="J248" s="99"/>
      <c r="K248" s="99"/>
      <c r="L248" s="99"/>
      <c r="M248" s="99"/>
    </row>
    <row r="249" spans="1:13" ht="15">
      <c r="A249" s="99"/>
      <c r="B249" s="100"/>
      <c r="C249" s="101"/>
      <c r="D249" s="99"/>
      <c r="E249" s="99"/>
      <c r="F249" s="99"/>
      <c r="G249" s="99"/>
      <c r="H249" s="99"/>
      <c r="I249" s="99"/>
      <c r="J249" s="99"/>
      <c r="K249" s="99"/>
      <c r="L249" s="99"/>
      <c r="M249" s="99"/>
    </row>
    <row r="250" spans="1:13" ht="15">
      <c r="A250" s="99" t="str">
        <f>Orçamento!C108</f>
        <v>1.2</v>
      </c>
      <c r="B250" s="102" t="str">
        <f>Orçamento!D108</f>
        <v>Regularização de Superfícies em terra com Motoniveladora</v>
      </c>
      <c r="C250" s="104"/>
      <c r="D250" s="99"/>
      <c r="E250" s="99"/>
      <c r="F250" s="99"/>
      <c r="G250" s="99"/>
      <c r="H250" s="99"/>
      <c r="I250" s="99"/>
      <c r="J250" s="99"/>
      <c r="K250" s="99"/>
      <c r="L250" s="99"/>
      <c r="M250" s="99"/>
    </row>
    <row r="251" spans="1:13" ht="15">
      <c r="A251" s="99"/>
      <c r="B251" s="147" t="s">
        <v>53</v>
      </c>
      <c r="C251" s="183">
        <v>490</v>
      </c>
      <c r="D251" s="183" t="s">
        <v>9</v>
      </c>
      <c r="E251" s="183">
        <v>6</v>
      </c>
      <c r="F251" s="145"/>
      <c r="G251" s="183"/>
      <c r="H251" s="99"/>
      <c r="I251" s="99"/>
      <c r="J251" s="99"/>
      <c r="K251" s="99"/>
      <c r="L251" s="99"/>
      <c r="M251" s="99"/>
    </row>
    <row r="252" spans="1:13" ht="15">
      <c r="A252" s="99"/>
      <c r="B252" s="97" t="s">
        <v>53</v>
      </c>
      <c r="C252" s="98">
        <f>C251*E251</f>
        <v>2940</v>
      </c>
      <c r="D252" s="99"/>
      <c r="E252" s="99"/>
      <c r="F252" s="99"/>
      <c r="G252" s="99"/>
      <c r="H252" s="99"/>
      <c r="I252" s="99"/>
      <c r="J252" s="99"/>
      <c r="K252" s="99"/>
      <c r="L252" s="99"/>
      <c r="M252" s="99"/>
    </row>
    <row r="253" spans="1:13" ht="15">
      <c r="A253" s="99"/>
      <c r="B253" s="100"/>
      <c r="C253" s="101"/>
      <c r="D253" s="99"/>
      <c r="E253" s="99"/>
      <c r="F253" s="99"/>
      <c r="G253" s="99"/>
      <c r="H253" s="99"/>
      <c r="I253" s="99"/>
      <c r="J253" s="99"/>
      <c r="K253" s="99"/>
      <c r="L253" s="99"/>
      <c r="M253" s="99"/>
    </row>
    <row r="254" spans="1:13" ht="15">
      <c r="A254" s="232" t="s">
        <v>76</v>
      </c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</row>
    <row r="255" spans="1:13" ht="15">
      <c r="A255" s="99" t="str">
        <f>Orçamento!C110</f>
        <v>2.1</v>
      </c>
      <c r="B255" s="99" t="str">
        <f>Orçamento!D110</f>
        <v>Execução de imprimação ligante com emulsão asfáltica</v>
      </c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</row>
    <row r="256" spans="1:13" ht="1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</row>
    <row r="257" spans="1:13" ht="15">
      <c r="A257" s="99"/>
      <c r="B257" s="97" t="s">
        <v>53</v>
      </c>
      <c r="C257" s="103">
        <f>C252</f>
        <v>2940</v>
      </c>
      <c r="D257" s="183"/>
      <c r="E257" s="183"/>
      <c r="F257" s="99"/>
      <c r="G257" s="99"/>
      <c r="H257" s="99"/>
      <c r="I257" s="99"/>
      <c r="J257" s="99"/>
      <c r="K257" s="99"/>
      <c r="L257" s="99"/>
      <c r="M257" s="99"/>
    </row>
    <row r="258" spans="1:13" ht="1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</row>
    <row r="259" spans="1:13" ht="15">
      <c r="A259" s="99" t="str">
        <f>Orçamento!C111</f>
        <v>2.2</v>
      </c>
      <c r="B259" s="99" t="str">
        <f>Orçamento!D111</f>
        <v>Construção de pavimentação com aplicação CBUQ 3,0cm de espessura</v>
      </c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</row>
    <row r="260" spans="1:13" ht="15">
      <c r="A260" s="183"/>
      <c r="B260" s="147" t="s">
        <v>53</v>
      </c>
      <c r="C260" s="183">
        <v>490</v>
      </c>
      <c r="D260" s="145" t="s">
        <v>9</v>
      </c>
      <c r="E260" s="183">
        <v>6</v>
      </c>
      <c r="F260" s="183" t="s">
        <v>9</v>
      </c>
      <c r="G260" s="183">
        <v>0.03</v>
      </c>
      <c r="H260" s="183"/>
      <c r="I260" s="183"/>
      <c r="J260" s="183"/>
      <c r="K260" s="183"/>
      <c r="L260" s="183"/>
      <c r="M260" s="183"/>
    </row>
    <row r="261" spans="1:13" ht="15">
      <c r="A261" s="99"/>
      <c r="B261" s="97" t="s">
        <v>53</v>
      </c>
      <c r="C261" s="103">
        <f>C260*E260*G260</f>
        <v>88.2</v>
      </c>
      <c r="D261" s="99"/>
      <c r="E261" s="99"/>
      <c r="F261" s="99"/>
      <c r="G261" s="99"/>
      <c r="H261" s="99"/>
      <c r="I261" s="99"/>
      <c r="J261" s="99"/>
      <c r="K261" s="99"/>
      <c r="L261" s="99"/>
      <c r="M261" s="99"/>
    </row>
    <row r="262" spans="1:13" ht="1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</row>
    <row r="263" spans="1:13" ht="1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</row>
    <row r="264" spans="1:13" ht="1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</row>
    <row r="265" spans="1:13" ht="1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</row>
    <row r="266" spans="1:13" ht="1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</row>
    <row r="267" spans="1:13" ht="1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</row>
    <row r="268" spans="1:13" ht="1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</row>
    <row r="269" spans="1:13" ht="1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</row>
    <row r="270" spans="1:13" ht="1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</row>
    <row r="271" spans="1:13" ht="1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</row>
    <row r="272" spans="1:13" ht="1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</row>
    <row r="273" spans="1:13" ht="1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</row>
  </sheetData>
  <mergeCells count="39">
    <mergeCell ref="A233:M233"/>
    <mergeCell ref="A243:M244"/>
    <mergeCell ref="A245:M245"/>
    <mergeCell ref="A254:M254"/>
    <mergeCell ref="A172:M172"/>
    <mergeCell ref="A181:M182"/>
    <mergeCell ref="A183:M183"/>
    <mergeCell ref="A192:M192"/>
    <mergeCell ref="A201:M202"/>
    <mergeCell ref="A203:M203"/>
    <mergeCell ref="A212:M212"/>
    <mergeCell ref="A221:M221"/>
    <mergeCell ref="A222:M223"/>
    <mergeCell ref="A224:M224"/>
    <mergeCell ref="A141:M142"/>
    <mergeCell ref="A143:M143"/>
    <mergeCell ref="A152:M152"/>
    <mergeCell ref="A161:M162"/>
    <mergeCell ref="A163:M163"/>
    <mergeCell ref="A123:M123"/>
    <mergeCell ref="A132:M132"/>
    <mergeCell ref="A92:M92"/>
    <mergeCell ref="A101:M102"/>
    <mergeCell ref="A103:M103"/>
    <mergeCell ref="A112:M112"/>
    <mergeCell ref="A121:M122"/>
    <mergeCell ref="A81:M82"/>
    <mergeCell ref="A83:M83"/>
    <mergeCell ref="B5:C5"/>
    <mergeCell ref="B17:C17"/>
    <mergeCell ref="A18:M19"/>
    <mergeCell ref="A20:M20"/>
    <mergeCell ref="A29:M29"/>
    <mergeCell ref="A39:M40"/>
    <mergeCell ref="A41:M41"/>
    <mergeCell ref="A50:M50"/>
    <mergeCell ref="A60:M61"/>
    <mergeCell ref="A62:M62"/>
    <mergeCell ref="A71:M71"/>
  </mergeCells>
  <printOptions/>
  <pageMargins left="0.511811024" right="0.511811024" top="0.787401575" bottom="0.787401575" header="0.31496062" footer="0.31496062"/>
  <pageSetup horizontalDpi="600" verticalDpi="600" orientation="portrait" paperSize="9" scale="84" r:id="rId4"/>
  <rowBreaks count="4" manualBreakCount="4">
    <brk id="59" max="16383" man="1"/>
    <brk id="119" max="16383" man="1"/>
    <brk id="179" max="16383" man="1"/>
    <brk id="241" max="16383" man="1"/>
  </rowBreaks>
  <drawing r:id="rId3"/>
  <legacyDrawing r:id="rId2"/>
  <oleObjects>
    <mc:AlternateContent xmlns:mc="http://schemas.openxmlformats.org/markup-compatibility/2006">
      <mc:Choice Requires="x14">
        <oleObject progId="Word.Document.12" shapeId="10241" r:id="rId1">
          <objectPr r:id="rId5">
            <anchor>
              <from>
                <xdr:col>7</xdr:col>
                <xdr:colOff>400050</xdr:colOff>
                <xdr:row>2</xdr:row>
                <xdr:rowOff>104775</xdr:rowOff>
              </from>
              <to>
                <xdr:col>12</xdr:col>
                <xdr:colOff>295275</xdr:colOff>
                <xdr:row>7</xdr:row>
                <xdr:rowOff>123825</xdr:rowOff>
              </to>
            </anchor>
          </objectPr>
        </oleObject>
      </mc:Choice>
      <mc:Fallback>
        <oleObject progId="Word.Document.12" shapeId="10241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9"/>
  <sheetViews>
    <sheetView view="pageBreakPreview" zoomScaleSheetLayoutView="100" workbookViewId="0" topLeftCell="A105">
      <selection activeCell="K99" sqref="K99"/>
    </sheetView>
  </sheetViews>
  <sheetFormatPr defaultColWidth="9.140625" defaultRowHeight="15"/>
  <cols>
    <col min="1" max="1" width="8.421875" style="138" customWidth="1"/>
    <col min="2" max="2" width="12.28125" style="138" customWidth="1"/>
    <col min="3" max="3" width="7.8515625" style="138" customWidth="1"/>
    <col min="4" max="4" width="74.00390625" style="138" customWidth="1"/>
    <col min="5" max="5" width="7.00390625" style="138" bestFit="1" customWidth="1"/>
    <col min="6" max="6" width="9.8515625" style="139" bestFit="1" customWidth="1"/>
    <col min="7" max="8" width="16.8515625" style="140" customWidth="1"/>
    <col min="9" max="9" width="20.57421875" style="141" bestFit="1" customWidth="1"/>
    <col min="10" max="10" width="15.421875" style="68" customWidth="1"/>
    <col min="11" max="11" width="9.421875" style="68" bestFit="1" customWidth="1"/>
    <col min="12" max="12" width="10.00390625" style="68" bestFit="1" customWidth="1"/>
    <col min="13" max="256" width="9.140625" style="68" customWidth="1"/>
    <col min="257" max="257" width="8.421875" style="68" customWidth="1"/>
    <col min="258" max="258" width="12.28125" style="68" customWidth="1"/>
    <col min="259" max="259" width="7.8515625" style="68" customWidth="1"/>
    <col min="260" max="260" width="70.8515625" style="68" customWidth="1"/>
    <col min="261" max="261" width="7.00390625" style="68" bestFit="1" customWidth="1"/>
    <col min="262" max="262" width="9.8515625" style="68" bestFit="1" customWidth="1"/>
    <col min="263" max="264" width="16.8515625" style="68" customWidth="1"/>
    <col min="265" max="265" width="20.57421875" style="68" bestFit="1" customWidth="1"/>
    <col min="266" max="266" width="15.421875" style="68" customWidth="1"/>
    <col min="267" max="512" width="9.140625" style="68" customWidth="1"/>
    <col min="513" max="513" width="8.421875" style="68" customWidth="1"/>
    <col min="514" max="514" width="12.28125" style="68" customWidth="1"/>
    <col min="515" max="515" width="7.8515625" style="68" customWidth="1"/>
    <col min="516" max="516" width="70.8515625" style="68" customWidth="1"/>
    <col min="517" max="517" width="7.00390625" style="68" bestFit="1" customWidth="1"/>
    <col min="518" max="518" width="9.8515625" style="68" bestFit="1" customWidth="1"/>
    <col min="519" max="520" width="16.8515625" style="68" customWidth="1"/>
    <col min="521" max="521" width="20.57421875" style="68" bestFit="1" customWidth="1"/>
    <col min="522" max="522" width="15.421875" style="68" customWidth="1"/>
    <col min="523" max="768" width="9.140625" style="68" customWidth="1"/>
    <col min="769" max="769" width="8.421875" style="68" customWidth="1"/>
    <col min="770" max="770" width="12.28125" style="68" customWidth="1"/>
    <col min="771" max="771" width="7.8515625" style="68" customWidth="1"/>
    <col min="772" max="772" width="70.8515625" style="68" customWidth="1"/>
    <col min="773" max="773" width="7.00390625" style="68" bestFit="1" customWidth="1"/>
    <col min="774" max="774" width="9.8515625" style="68" bestFit="1" customWidth="1"/>
    <col min="775" max="776" width="16.8515625" style="68" customWidth="1"/>
    <col min="777" max="777" width="20.57421875" style="68" bestFit="1" customWidth="1"/>
    <col min="778" max="778" width="15.421875" style="68" customWidth="1"/>
    <col min="779" max="1024" width="9.140625" style="68" customWidth="1"/>
    <col min="1025" max="1025" width="8.421875" style="68" customWidth="1"/>
    <col min="1026" max="1026" width="12.28125" style="68" customWidth="1"/>
    <col min="1027" max="1027" width="7.8515625" style="68" customWidth="1"/>
    <col min="1028" max="1028" width="70.8515625" style="68" customWidth="1"/>
    <col min="1029" max="1029" width="7.00390625" style="68" bestFit="1" customWidth="1"/>
    <col min="1030" max="1030" width="9.8515625" style="68" bestFit="1" customWidth="1"/>
    <col min="1031" max="1032" width="16.8515625" style="68" customWidth="1"/>
    <col min="1033" max="1033" width="20.57421875" style="68" bestFit="1" customWidth="1"/>
    <col min="1034" max="1034" width="15.421875" style="68" customWidth="1"/>
    <col min="1035" max="1280" width="9.140625" style="68" customWidth="1"/>
    <col min="1281" max="1281" width="8.421875" style="68" customWidth="1"/>
    <col min="1282" max="1282" width="12.28125" style="68" customWidth="1"/>
    <col min="1283" max="1283" width="7.8515625" style="68" customWidth="1"/>
    <col min="1284" max="1284" width="70.8515625" style="68" customWidth="1"/>
    <col min="1285" max="1285" width="7.00390625" style="68" bestFit="1" customWidth="1"/>
    <col min="1286" max="1286" width="9.8515625" style="68" bestFit="1" customWidth="1"/>
    <col min="1287" max="1288" width="16.8515625" style="68" customWidth="1"/>
    <col min="1289" max="1289" width="20.57421875" style="68" bestFit="1" customWidth="1"/>
    <col min="1290" max="1290" width="15.421875" style="68" customWidth="1"/>
    <col min="1291" max="1536" width="9.140625" style="68" customWidth="1"/>
    <col min="1537" max="1537" width="8.421875" style="68" customWidth="1"/>
    <col min="1538" max="1538" width="12.28125" style="68" customWidth="1"/>
    <col min="1539" max="1539" width="7.8515625" style="68" customWidth="1"/>
    <col min="1540" max="1540" width="70.8515625" style="68" customWidth="1"/>
    <col min="1541" max="1541" width="7.00390625" style="68" bestFit="1" customWidth="1"/>
    <col min="1542" max="1542" width="9.8515625" style="68" bestFit="1" customWidth="1"/>
    <col min="1543" max="1544" width="16.8515625" style="68" customWidth="1"/>
    <col min="1545" max="1545" width="20.57421875" style="68" bestFit="1" customWidth="1"/>
    <col min="1546" max="1546" width="15.421875" style="68" customWidth="1"/>
    <col min="1547" max="1792" width="9.140625" style="68" customWidth="1"/>
    <col min="1793" max="1793" width="8.421875" style="68" customWidth="1"/>
    <col min="1794" max="1794" width="12.28125" style="68" customWidth="1"/>
    <col min="1795" max="1795" width="7.8515625" style="68" customWidth="1"/>
    <col min="1796" max="1796" width="70.8515625" style="68" customWidth="1"/>
    <col min="1797" max="1797" width="7.00390625" style="68" bestFit="1" customWidth="1"/>
    <col min="1798" max="1798" width="9.8515625" style="68" bestFit="1" customWidth="1"/>
    <col min="1799" max="1800" width="16.8515625" style="68" customWidth="1"/>
    <col min="1801" max="1801" width="20.57421875" style="68" bestFit="1" customWidth="1"/>
    <col min="1802" max="1802" width="15.421875" style="68" customWidth="1"/>
    <col min="1803" max="2048" width="9.140625" style="68" customWidth="1"/>
    <col min="2049" max="2049" width="8.421875" style="68" customWidth="1"/>
    <col min="2050" max="2050" width="12.28125" style="68" customWidth="1"/>
    <col min="2051" max="2051" width="7.8515625" style="68" customWidth="1"/>
    <col min="2052" max="2052" width="70.8515625" style="68" customWidth="1"/>
    <col min="2053" max="2053" width="7.00390625" style="68" bestFit="1" customWidth="1"/>
    <col min="2054" max="2054" width="9.8515625" style="68" bestFit="1" customWidth="1"/>
    <col min="2055" max="2056" width="16.8515625" style="68" customWidth="1"/>
    <col min="2057" max="2057" width="20.57421875" style="68" bestFit="1" customWidth="1"/>
    <col min="2058" max="2058" width="15.421875" style="68" customWidth="1"/>
    <col min="2059" max="2304" width="9.140625" style="68" customWidth="1"/>
    <col min="2305" max="2305" width="8.421875" style="68" customWidth="1"/>
    <col min="2306" max="2306" width="12.28125" style="68" customWidth="1"/>
    <col min="2307" max="2307" width="7.8515625" style="68" customWidth="1"/>
    <col min="2308" max="2308" width="70.8515625" style="68" customWidth="1"/>
    <col min="2309" max="2309" width="7.00390625" style="68" bestFit="1" customWidth="1"/>
    <col min="2310" max="2310" width="9.8515625" style="68" bestFit="1" customWidth="1"/>
    <col min="2311" max="2312" width="16.8515625" style="68" customWidth="1"/>
    <col min="2313" max="2313" width="20.57421875" style="68" bestFit="1" customWidth="1"/>
    <col min="2314" max="2314" width="15.421875" style="68" customWidth="1"/>
    <col min="2315" max="2560" width="9.140625" style="68" customWidth="1"/>
    <col min="2561" max="2561" width="8.421875" style="68" customWidth="1"/>
    <col min="2562" max="2562" width="12.28125" style="68" customWidth="1"/>
    <col min="2563" max="2563" width="7.8515625" style="68" customWidth="1"/>
    <col min="2564" max="2564" width="70.8515625" style="68" customWidth="1"/>
    <col min="2565" max="2565" width="7.00390625" style="68" bestFit="1" customWidth="1"/>
    <col min="2566" max="2566" width="9.8515625" style="68" bestFit="1" customWidth="1"/>
    <col min="2567" max="2568" width="16.8515625" style="68" customWidth="1"/>
    <col min="2569" max="2569" width="20.57421875" style="68" bestFit="1" customWidth="1"/>
    <col min="2570" max="2570" width="15.421875" style="68" customWidth="1"/>
    <col min="2571" max="2816" width="9.140625" style="68" customWidth="1"/>
    <col min="2817" max="2817" width="8.421875" style="68" customWidth="1"/>
    <col min="2818" max="2818" width="12.28125" style="68" customWidth="1"/>
    <col min="2819" max="2819" width="7.8515625" style="68" customWidth="1"/>
    <col min="2820" max="2820" width="70.8515625" style="68" customWidth="1"/>
    <col min="2821" max="2821" width="7.00390625" style="68" bestFit="1" customWidth="1"/>
    <col min="2822" max="2822" width="9.8515625" style="68" bestFit="1" customWidth="1"/>
    <col min="2823" max="2824" width="16.8515625" style="68" customWidth="1"/>
    <col min="2825" max="2825" width="20.57421875" style="68" bestFit="1" customWidth="1"/>
    <col min="2826" max="2826" width="15.421875" style="68" customWidth="1"/>
    <col min="2827" max="3072" width="9.140625" style="68" customWidth="1"/>
    <col min="3073" max="3073" width="8.421875" style="68" customWidth="1"/>
    <col min="3074" max="3074" width="12.28125" style="68" customWidth="1"/>
    <col min="3075" max="3075" width="7.8515625" style="68" customWidth="1"/>
    <col min="3076" max="3076" width="70.8515625" style="68" customWidth="1"/>
    <col min="3077" max="3077" width="7.00390625" style="68" bestFit="1" customWidth="1"/>
    <col min="3078" max="3078" width="9.8515625" style="68" bestFit="1" customWidth="1"/>
    <col min="3079" max="3080" width="16.8515625" style="68" customWidth="1"/>
    <col min="3081" max="3081" width="20.57421875" style="68" bestFit="1" customWidth="1"/>
    <col min="3082" max="3082" width="15.421875" style="68" customWidth="1"/>
    <col min="3083" max="3328" width="9.140625" style="68" customWidth="1"/>
    <col min="3329" max="3329" width="8.421875" style="68" customWidth="1"/>
    <col min="3330" max="3330" width="12.28125" style="68" customWidth="1"/>
    <col min="3331" max="3331" width="7.8515625" style="68" customWidth="1"/>
    <col min="3332" max="3332" width="70.8515625" style="68" customWidth="1"/>
    <col min="3333" max="3333" width="7.00390625" style="68" bestFit="1" customWidth="1"/>
    <col min="3334" max="3334" width="9.8515625" style="68" bestFit="1" customWidth="1"/>
    <col min="3335" max="3336" width="16.8515625" style="68" customWidth="1"/>
    <col min="3337" max="3337" width="20.57421875" style="68" bestFit="1" customWidth="1"/>
    <col min="3338" max="3338" width="15.421875" style="68" customWidth="1"/>
    <col min="3339" max="3584" width="9.140625" style="68" customWidth="1"/>
    <col min="3585" max="3585" width="8.421875" style="68" customWidth="1"/>
    <col min="3586" max="3586" width="12.28125" style="68" customWidth="1"/>
    <col min="3587" max="3587" width="7.8515625" style="68" customWidth="1"/>
    <col min="3588" max="3588" width="70.8515625" style="68" customWidth="1"/>
    <col min="3589" max="3589" width="7.00390625" style="68" bestFit="1" customWidth="1"/>
    <col min="3590" max="3590" width="9.8515625" style="68" bestFit="1" customWidth="1"/>
    <col min="3591" max="3592" width="16.8515625" style="68" customWidth="1"/>
    <col min="3593" max="3593" width="20.57421875" style="68" bestFit="1" customWidth="1"/>
    <col min="3594" max="3594" width="15.421875" style="68" customWidth="1"/>
    <col min="3595" max="3840" width="9.140625" style="68" customWidth="1"/>
    <col min="3841" max="3841" width="8.421875" style="68" customWidth="1"/>
    <col min="3842" max="3842" width="12.28125" style="68" customWidth="1"/>
    <col min="3843" max="3843" width="7.8515625" style="68" customWidth="1"/>
    <col min="3844" max="3844" width="70.8515625" style="68" customWidth="1"/>
    <col min="3845" max="3845" width="7.00390625" style="68" bestFit="1" customWidth="1"/>
    <col min="3846" max="3846" width="9.8515625" style="68" bestFit="1" customWidth="1"/>
    <col min="3847" max="3848" width="16.8515625" style="68" customWidth="1"/>
    <col min="3849" max="3849" width="20.57421875" style="68" bestFit="1" customWidth="1"/>
    <col min="3850" max="3850" width="15.421875" style="68" customWidth="1"/>
    <col min="3851" max="4096" width="9.140625" style="68" customWidth="1"/>
    <col min="4097" max="4097" width="8.421875" style="68" customWidth="1"/>
    <col min="4098" max="4098" width="12.28125" style="68" customWidth="1"/>
    <col min="4099" max="4099" width="7.8515625" style="68" customWidth="1"/>
    <col min="4100" max="4100" width="70.8515625" style="68" customWidth="1"/>
    <col min="4101" max="4101" width="7.00390625" style="68" bestFit="1" customWidth="1"/>
    <col min="4102" max="4102" width="9.8515625" style="68" bestFit="1" customWidth="1"/>
    <col min="4103" max="4104" width="16.8515625" style="68" customWidth="1"/>
    <col min="4105" max="4105" width="20.57421875" style="68" bestFit="1" customWidth="1"/>
    <col min="4106" max="4106" width="15.421875" style="68" customWidth="1"/>
    <col min="4107" max="4352" width="9.140625" style="68" customWidth="1"/>
    <col min="4353" max="4353" width="8.421875" style="68" customWidth="1"/>
    <col min="4354" max="4354" width="12.28125" style="68" customWidth="1"/>
    <col min="4355" max="4355" width="7.8515625" style="68" customWidth="1"/>
    <col min="4356" max="4356" width="70.8515625" style="68" customWidth="1"/>
    <col min="4357" max="4357" width="7.00390625" style="68" bestFit="1" customWidth="1"/>
    <col min="4358" max="4358" width="9.8515625" style="68" bestFit="1" customWidth="1"/>
    <col min="4359" max="4360" width="16.8515625" style="68" customWidth="1"/>
    <col min="4361" max="4361" width="20.57421875" style="68" bestFit="1" customWidth="1"/>
    <col min="4362" max="4362" width="15.421875" style="68" customWidth="1"/>
    <col min="4363" max="4608" width="9.140625" style="68" customWidth="1"/>
    <col min="4609" max="4609" width="8.421875" style="68" customWidth="1"/>
    <col min="4610" max="4610" width="12.28125" style="68" customWidth="1"/>
    <col min="4611" max="4611" width="7.8515625" style="68" customWidth="1"/>
    <col min="4612" max="4612" width="70.8515625" style="68" customWidth="1"/>
    <col min="4613" max="4613" width="7.00390625" style="68" bestFit="1" customWidth="1"/>
    <col min="4614" max="4614" width="9.8515625" style="68" bestFit="1" customWidth="1"/>
    <col min="4615" max="4616" width="16.8515625" style="68" customWidth="1"/>
    <col min="4617" max="4617" width="20.57421875" style="68" bestFit="1" customWidth="1"/>
    <col min="4618" max="4618" width="15.421875" style="68" customWidth="1"/>
    <col min="4619" max="4864" width="9.140625" style="68" customWidth="1"/>
    <col min="4865" max="4865" width="8.421875" style="68" customWidth="1"/>
    <col min="4866" max="4866" width="12.28125" style="68" customWidth="1"/>
    <col min="4867" max="4867" width="7.8515625" style="68" customWidth="1"/>
    <col min="4868" max="4868" width="70.8515625" style="68" customWidth="1"/>
    <col min="4869" max="4869" width="7.00390625" style="68" bestFit="1" customWidth="1"/>
    <col min="4870" max="4870" width="9.8515625" style="68" bestFit="1" customWidth="1"/>
    <col min="4871" max="4872" width="16.8515625" style="68" customWidth="1"/>
    <col min="4873" max="4873" width="20.57421875" style="68" bestFit="1" customWidth="1"/>
    <col min="4874" max="4874" width="15.421875" style="68" customWidth="1"/>
    <col min="4875" max="5120" width="9.140625" style="68" customWidth="1"/>
    <col min="5121" max="5121" width="8.421875" style="68" customWidth="1"/>
    <col min="5122" max="5122" width="12.28125" style="68" customWidth="1"/>
    <col min="5123" max="5123" width="7.8515625" style="68" customWidth="1"/>
    <col min="5124" max="5124" width="70.8515625" style="68" customWidth="1"/>
    <col min="5125" max="5125" width="7.00390625" style="68" bestFit="1" customWidth="1"/>
    <col min="5126" max="5126" width="9.8515625" style="68" bestFit="1" customWidth="1"/>
    <col min="5127" max="5128" width="16.8515625" style="68" customWidth="1"/>
    <col min="5129" max="5129" width="20.57421875" style="68" bestFit="1" customWidth="1"/>
    <col min="5130" max="5130" width="15.421875" style="68" customWidth="1"/>
    <col min="5131" max="5376" width="9.140625" style="68" customWidth="1"/>
    <col min="5377" max="5377" width="8.421875" style="68" customWidth="1"/>
    <col min="5378" max="5378" width="12.28125" style="68" customWidth="1"/>
    <col min="5379" max="5379" width="7.8515625" style="68" customWidth="1"/>
    <col min="5380" max="5380" width="70.8515625" style="68" customWidth="1"/>
    <col min="5381" max="5381" width="7.00390625" style="68" bestFit="1" customWidth="1"/>
    <col min="5382" max="5382" width="9.8515625" style="68" bestFit="1" customWidth="1"/>
    <col min="5383" max="5384" width="16.8515625" style="68" customWidth="1"/>
    <col min="5385" max="5385" width="20.57421875" style="68" bestFit="1" customWidth="1"/>
    <col min="5386" max="5386" width="15.421875" style="68" customWidth="1"/>
    <col min="5387" max="5632" width="9.140625" style="68" customWidth="1"/>
    <col min="5633" max="5633" width="8.421875" style="68" customWidth="1"/>
    <col min="5634" max="5634" width="12.28125" style="68" customWidth="1"/>
    <col min="5635" max="5635" width="7.8515625" style="68" customWidth="1"/>
    <col min="5636" max="5636" width="70.8515625" style="68" customWidth="1"/>
    <col min="5637" max="5637" width="7.00390625" style="68" bestFit="1" customWidth="1"/>
    <col min="5638" max="5638" width="9.8515625" style="68" bestFit="1" customWidth="1"/>
    <col min="5639" max="5640" width="16.8515625" style="68" customWidth="1"/>
    <col min="5641" max="5641" width="20.57421875" style="68" bestFit="1" customWidth="1"/>
    <col min="5642" max="5642" width="15.421875" style="68" customWidth="1"/>
    <col min="5643" max="5888" width="9.140625" style="68" customWidth="1"/>
    <col min="5889" max="5889" width="8.421875" style="68" customWidth="1"/>
    <col min="5890" max="5890" width="12.28125" style="68" customWidth="1"/>
    <col min="5891" max="5891" width="7.8515625" style="68" customWidth="1"/>
    <col min="5892" max="5892" width="70.8515625" style="68" customWidth="1"/>
    <col min="5893" max="5893" width="7.00390625" style="68" bestFit="1" customWidth="1"/>
    <col min="5894" max="5894" width="9.8515625" style="68" bestFit="1" customWidth="1"/>
    <col min="5895" max="5896" width="16.8515625" style="68" customWidth="1"/>
    <col min="5897" max="5897" width="20.57421875" style="68" bestFit="1" customWidth="1"/>
    <col min="5898" max="5898" width="15.421875" style="68" customWidth="1"/>
    <col min="5899" max="6144" width="9.140625" style="68" customWidth="1"/>
    <col min="6145" max="6145" width="8.421875" style="68" customWidth="1"/>
    <col min="6146" max="6146" width="12.28125" style="68" customWidth="1"/>
    <col min="6147" max="6147" width="7.8515625" style="68" customWidth="1"/>
    <col min="6148" max="6148" width="70.8515625" style="68" customWidth="1"/>
    <col min="6149" max="6149" width="7.00390625" style="68" bestFit="1" customWidth="1"/>
    <col min="6150" max="6150" width="9.8515625" style="68" bestFit="1" customWidth="1"/>
    <col min="6151" max="6152" width="16.8515625" style="68" customWidth="1"/>
    <col min="6153" max="6153" width="20.57421875" style="68" bestFit="1" customWidth="1"/>
    <col min="6154" max="6154" width="15.421875" style="68" customWidth="1"/>
    <col min="6155" max="6400" width="9.140625" style="68" customWidth="1"/>
    <col min="6401" max="6401" width="8.421875" style="68" customWidth="1"/>
    <col min="6402" max="6402" width="12.28125" style="68" customWidth="1"/>
    <col min="6403" max="6403" width="7.8515625" style="68" customWidth="1"/>
    <col min="6404" max="6404" width="70.8515625" style="68" customWidth="1"/>
    <col min="6405" max="6405" width="7.00390625" style="68" bestFit="1" customWidth="1"/>
    <col min="6406" max="6406" width="9.8515625" style="68" bestFit="1" customWidth="1"/>
    <col min="6407" max="6408" width="16.8515625" style="68" customWidth="1"/>
    <col min="6409" max="6409" width="20.57421875" style="68" bestFit="1" customWidth="1"/>
    <col min="6410" max="6410" width="15.421875" style="68" customWidth="1"/>
    <col min="6411" max="6656" width="9.140625" style="68" customWidth="1"/>
    <col min="6657" max="6657" width="8.421875" style="68" customWidth="1"/>
    <col min="6658" max="6658" width="12.28125" style="68" customWidth="1"/>
    <col min="6659" max="6659" width="7.8515625" style="68" customWidth="1"/>
    <col min="6660" max="6660" width="70.8515625" style="68" customWidth="1"/>
    <col min="6661" max="6661" width="7.00390625" style="68" bestFit="1" customWidth="1"/>
    <col min="6662" max="6662" width="9.8515625" style="68" bestFit="1" customWidth="1"/>
    <col min="6663" max="6664" width="16.8515625" style="68" customWidth="1"/>
    <col min="6665" max="6665" width="20.57421875" style="68" bestFit="1" customWidth="1"/>
    <col min="6666" max="6666" width="15.421875" style="68" customWidth="1"/>
    <col min="6667" max="6912" width="9.140625" style="68" customWidth="1"/>
    <col min="6913" max="6913" width="8.421875" style="68" customWidth="1"/>
    <col min="6914" max="6914" width="12.28125" style="68" customWidth="1"/>
    <col min="6915" max="6915" width="7.8515625" style="68" customWidth="1"/>
    <col min="6916" max="6916" width="70.8515625" style="68" customWidth="1"/>
    <col min="6917" max="6917" width="7.00390625" style="68" bestFit="1" customWidth="1"/>
    <col min="6918" max="6918" width="9.8515625" style="68" bestFit="1" customWidth="1"/>
    <col min="6919" max="6920" width="16.8515625" style="68" customWidth="1"/>
    <col min="6921" max="6921" width="20.57421875" style="68" bestFit="1" customWidth="1"/>
    <col min="6922" max="6922" width="15.421875" style="68" customWidth="1"/>
    <col min="6923" max="7168" width="9.140625" style="68" customWidth="1"/>
    <col min="7169" max="7169" width="8.421875" style="68" customWidth="1"/>
    <col min="7170" max="7170" width="12.28125" style="68" customWidth="1"/>
    <col min="7171" max="7171" width="7.8515625" style="68" customWidth="1"/>
    <col min="7172" max="7172" width="70.8515625" style="68" customWidth="1"/>
    <col min="7173" max="7173" width="7.00390625" style="68" bestFit="1" customWidth="1"/>
    <col min="7174" max="7174" width="9.8515625" style="68" bestFit="1" customWidth="1"/>
    <col min="7175" max="7176" width="16.8515625" style="68" customWidth="1"/>
    <col min="7177" max="7177" width="20.57421875" style="68" bestFit="1" customWidth="1"/>
    <col min="7178" max="7178" width="15.421875" style="68" customWidth="1"/>
    <col min="7179" max="7424" width="9.140625" style="68" customWidth="1"/>
    <col min="7425" max="7425" width="8.421875" style="68" customWidth="1"/>
    <col min="7426" max="7426" width="12.28125" style="68" customWidth="1"/>
    <col min="7427" max="7427" width="7.8515625" style="68" customWidth="1"/>
    <col min="7428" max="7428" width="70.8515625" style="68" customWidth="1"/>
    <col min="7429" max="7429" width="7.00390625" style="68" bestFit="1" customWidth="1"/>
    <col min="7430" max="7430" width="9.8515625" style="68" bestFit="1" customWidth="1"/>
    <col min="7431" max="7432" width="16.8515625" style="68" customWidth="1"/>
    <col min="7433" max="7433" width="20.57421875" style="68" bestFit="1" customWidth="1"/>
    <col min="7434" max="7434" width="15.421875" style="68" customWidth="1"/>
    <col min="7435" max="7680" width="9.140625" style="68" customWidth="1"/>
    <col min="7681" max="7681" width="8.421875" style="68" customWidth="1"/>
    <col min="7682" max="7682" width="12.28125" style="68" customWidth="1"/>
    <col min="7683" max="7683" width="7.8515625" style="68" customWidth="1"/>
    <col min="7684" max="7684" width="70.8515625" style="68" customWidth="1"/>
    <col min="7685" max="7685" width="7.00390625" style="68" bestFit="1" customWidth="1"/>
    <col min="7686" max="7686" width="9.8515625" style="68" bestFit="1" customWidth="1"/>
    <col min="7687" max="7688" width="16.8515625" style="68" customWidth="1"/>
    <col min="7689" max="7689" width="20.57421875" style="68" bestFit="1" customWidth="1"/>
    <col min="7690" max="7690" width="15.421875" style="68" customWidth="1"/>
    <col min="7691" max="7936" width="9.140625" style="68" customWidth="1"/>
    <col min="7937" max="7937" width="8.421875" style="68" customWidth="1"/>
    <col min="7938" max="7938" width="12.28125" style="68" customWidth="1"/>
    <col min="7939" max="7939" width="7.8515625" style="68" customWidth="1"/>
    <col min="7940" max="7940" width="70.8515625" style="68" customWidth="1"/>
    <col min="7941" max="7941" width="7.00390625" style="68" bestFit="1" customWidth="1"/>
    <col min="7942" max="7942" width="9.8515625" style="68" bestFit="1" customWidth="1"/>
    <col min="7943" max="7944" width="16.8515625" style="68" customWidth="1"/>
    <col min="7945" max="7945" width="20.57421875" style="68" bestFit="1" customWidth="1"/>
    <col min="7946" max="7946" width="15.421875" style="68" customWidth="1"/>
    <col min="7947" max="8192" width="9.140625" style="68" customWidth="1"/>
    <col min="8193" max="8193" width="8.421875" style="68" customWidth="1"/>
    <col min="8194" max="8194" width="12.28125" style="68" customWidth="1"/>
    <col min="8195" max="8195" width="7.8515625" style="68" customWidth="1"/>
    <col min="8196" max="8196" width="70.8515625" style="68" customWidth="1"/>
    <col min="8197" max="8197" width="7.00390625" style="68" bestFit="1" customWidth="1"/>
    <col min="8198" max="8198" width="9.8515625" style="68" bestFit="1" customWidth="1"/>
    <col min="8199" max="8200" width="16.8515625" style="68" customWidth="1"/>
    <col min="8201" max="8201" width="20.57421875" style="68" bestFit="1" customWidth="1"/>
    <col min="8202" max="8202" width="15.421875" style="68" customWidth="1"/>
    <col min="8203" max="8448" width="9.140625" style="68" customWidth="1"/>
    <col min="8449" max="8449" width="8.421875" style="68" customWidth="1"/>
    <col min="8450" max="8450" width="12.28125" style="68" customWidth="1"/>
    <col min="8451" max="8451" width="7.8515625" style="68" customWidth="1"/>
    <col min="8452" max="8452" width="70.8515625" style="68" customWidth="1"/>
    <col min="8453" max="8453" width="7.00390625" style="68" bestFit="1" customWidth="1"/>
    <col min="8454" max="8454" width="9.8515625" style="68" bestFit="1" customWidth="1"/>
    <col min="8455" max="8456" width="16.8515625" style="68" customWidth="1"/>
    <col min="8457" max="8457" width="20.57421875" style="68" bestFit="1" customWidth="1"/>
    <col min="8458" max="8458" width="15.421875" style="68" customWidth="1"/>
    <col min="8459" max="8704" width="9.140625" style="68" customWidth="1"/>
    <col min="8705" max="8705" width="8.421875" style="68" customWidth="1"/>
    <col min="8706" max="8706" width="12.28125" style="68" customWidth="1"/>
    <col min="8707" max="8707" width="7.8515625" style="68" customWidth="1"/>
    <col min="8708" max="8708" width="70.8515625" style="68" customWidth="1"/>
    <col min="8709" max="8709" width="7.00390625" style="68" bestFit="1" customWidth="1"/>
    <col min="8710" max="8710" width="9.8515625" style="68" bestFit="1" customWidth="1"/>
    <col min="8711" max="8712" width="16.8515625" style="68" customWidth="1"/>
    <col min="8713" max="8713" width="20.57421875" style="68" bestFit="1" customWidth="1"/>
    <col min="8714" max="8714" width="15.421875" style="68" customWidth="1"/>
    <col min="8715" max="8960" width="9.140625" style="68" customWidth="1"/>
    <col min="8961" max="8961" width="8.421875" style="68" customWidth="1"/>
    <col min="8962" max="8962" width="12.28125" style="68" customWidth="1"/>
    <col min="8963" max="8963" width="7.8515625" style="68" customWidth="1"/>
    <col min="8964" max="8964" width="70.8515625" style="68" customWidth="1"/>
    <col min="8965" max="8965" width="7.00390625" style="68" bestFit="1" customWidth="1"/>
    <col min="8966" max="8966" width="9.8515625" style="68" bestFit="1" customWidth="1"/>
    <col min="8967" max="8968" width="16.8515625" style="68" customWidth="1"/>
    <col min="8969" max="8969" width="20.57421875" style="68" bestFit="1" customWidth="1"/>
    <col min="8970" max="8970" width="15.421875" style="68" customWidth="1"/>
    <col min="8971" max="9216" width="9.140625" style="68" customWidth="1"/>
    <col min="9217" max="9217" width="8.421875" style="68" customWidth="1"/>
    <col min="9218" max="9218" width="12.28125" style="68" customWidth="1"/>
    <col min="9219" max="9219" width="7.8515625" style="68" customWidth="1"/>
    <col min="9220" max="9220" width="70.8515625" style="68" customWidth="1"/>
    <col min="9221" max="9221" width="7.00390625" style="68" bestFit="1" customWidth="1"/>
    <col min="9222" max="9222" width="9.8515625" style="68" bestFit="1" customWidth="1"/>
    <col min="9223" max="9224" width="16.8515625" style="68" customWidth="1"/>
    <col min="9225" max="9225" width="20.57421875" style="68" bestFit="1" customWidth="1"/>
    <col min="9226" max="9226" width="15.421875" style="68" customWidth="1"/>
    <col min="9227" max="9472" width="9.140625" style="68" customWidth="1"/>
    <col min="9473" max="9473" width="8.421875" style="68" customWidth="1"/>
    <col min="9474" max="9474" width="12.28125" style="68" customWidth="1"/>
    <col min="9475" max="9475" width="7.8515625" style="68" customWidth="1"/>
    <col min="9476" max="9476" width="70.8515625" style="68" customWidth="1"/>
    <col min="9477" max="9477" width="7.00390625" style="68" bestFit="1" customWidth="1"/>
    <col min="9478" max="9478" width="9.8515625" style="68" bestFit="1" customWidth="1"/>
    <col min="9479" max="9480" width="16.8515625" style="68" customWidth="1"/>
    <col min="9481" max="9481" width="20.57421875" style="68" bestFit="1" customWidth="1"/>
    <col min="9482" max="9482" width="15.421875" style="68" customWidth="1"/>
    <col min="9483" max="9728" width="9.140625" style="68" customWidth="1"/>
    <col min="9729" max="9729" width="8.421875" style="68" customWidth="1"/>
    <col min="9730" max="9730" width="12.28125" style="68" customWidth="1"/>
    <col min="9731" max="9731" width="7.8515625" style="68" customWidth="1"/>
    <col min="9732" max="9732" width="70.8515625" style="68" customWidth="1"/>
    <col min="9733" max="9733" width="7.00390625" style="68" bestFit="1" customWidth="1"/>
    <col min="9734" max="9734" width="9.8515625" style="68" bestFit="1" customWidth="1"/>
    <col min="9735" max="9736" width="16.8515625" style="68" customWidth="1"/>
    <col min="9737" max="9737" width="20.57421875" style="68" bestFit="1" customWidth="1"/>
    <col min="9738" max="9738" width="15.421875" style="68" customWidth="1"/>
    <col min="9739" max="9984" width="9.140625" style="68" customWidth="1"/>
    <col min="9985" max="9985" width="8.421875" style="68" customWidth="1"/>
    <col min="9986" max="9986" width="12.28125" style="68" customWidth="1"/>
    <col min="9987" max="9987" width="7.8515625" style="68" customWidth="1"/>
    <col min="9988" max="9988" width="70.8515625" style="68" customWidth="1"/>
    <col min="9989" max="9989" width="7.00390625" style="68" bestFit="1" customWidth="1"/>
    <col min="9990" max="9990" width="9.8515625" style="68" bestFit="1" customWidth="1"/>
    <col min="9991" max="9992" width="16.8515625" style="68" customWidth="1"/>
    <col min="9993" max="9993" width="20.57421875" style="68" bestFit="1" customWidth="1"/>
    <col min="9994" max="9994" width="15.421875" style="68" customWidth="1"/>
    <col min="9995" max="10240" width="9.140625" style="68" customWidth="1"/>
    <col min="10241" max="10241" width="8.421875" style="68" customWidth="1"/>
    <col min="10242" max="10242" width="12.28125" style="68" customWidth="1"/>
    <col min="10243" max="10243" width="7.8515625" style="68" customWidth="1"/>
    <col min="10244" max="10244" width="70.8515625" style="68" customWidth="1"/>
    <col min="10245" max="10245" width="7.00390625" style="68" bestFit="1" customWidth="1"/>
    <col min="10246" max="10246" width="9.8515625" style="68" bestFit="1" customWidth="1"/>
    <col min="10247" max="10248" width="16.8515625" style="68" customWidth="1"/>
    <col min="10249" max="10249" width="20.57421875" style="68" bestFit="1" customWidth="1"/>
    <col min="10250" max="10250" width="15.421875" style="68" customWidth="1"/>
    <col min="10251" max="10496" width="9.140625" style="68" customWidth="1"/>
    <col min="10497" max="10497" width="8.421875" style="68" customWidth="1"/>
    <col min="10498" max="10498" width="12.28125" style="68" customWidth="1"/>
    <col min="10499" max="10499" width="7.8515625" style="68" customWidth="1"/>
    <col min="10500" max="10500" width="70.8515625" style="68" customWidth="1"/>
    <col min="10501" max="10501" width="7.00390625" style="68" bestFit="1" customWidth="1"/>
    <col min="10502" max="10502" width="9.8515625" style="68" bestFit="1" customWidth="1"/>
    <col min="10503" max="10504" width="16.8515625" style="68" customWidth="1"/>
    <col min="10505" max="10505" width="20.57421875" style="68" bestFit="1" customWidth="1"/>
    <col min="10506" max="10506" width="15.421875" style="68" customWidth="1"/>
    <col min="10507" max="10752" width="9.140625" style="68" customWidth="1"/>
    <col min="10753" max="10753" width="8.421875" style="68" customWidth="1"/>
    <col min="10754" max="10754" width="12.28125" style="68" customWidth="1"/>
    <col min="10755" max="10755" width="7.8515625" style="68" customWidth="1"/>
    <col min="10756" max="10756" width="70.8515625" style="68" customWidth="1"/>
    <col min="10757" max="10757" width="7.00390625" style="68" bestFit="1" customWidth="1"/>
    <col min="10758" max="10758" width="9.8515625" style="68" bestFit="1" customWidth="1"/>
    <col min="10759" max="10760" width="16.8515625" style="68" customWidth="1"/>
    <col min="10761" max="10761" width="20.57421875" style="68" bestFit="1" customWidth="1"/>
    <col min="10762" max="10762" width="15.421875" style="68" customWidth="1"/>
    <col min="10763" max="11008" width="9.140625" style="68" customWidth="1"/>
    <col min="11009" max="11009" width="8.421875" style="68" customWidth="1"/>
    <col min="11010" max="11010" width="12.28125" style="68" customWidth="1"/>
    <col min="11011" max="11011" width="7.8515625" style="68" customWidth="1"/>
    <col min="11012" max="11012" width="70.8515625" style="68" customWidth="1"/>
    <col min="11013" max="11013" width="7.00390625" style="68" bestFit="1" customWidth="1"/>
    <col min="11014" max="11014" width="9.8515625" style="68" bestFit="1" customWidth="1"/>
    <col min="11015" max="11016" width="16.8515625" style="68" customWidth="1"/>
    <col min="11017" max="11017" width="20.57421875" style="68" bestFit="1" customWidth="1"/>
    <col min="11018" max="11018" width="15.421875" style="68" customWidth="1"/>
    <col min="11019" max="11264" width="9.140625" style="68" customWidth="1"/>
    <col min="11265" max="11265" width="8.421875" style="68" customWidth="1"/>
    <col min="11266" max="11266" width="12.28125" style="68" customWidth="1"/>
    <col min="11267" max="11267" width="7.8515625" style="68" customWidth="1"/>
    <col min="11268" max="11268" width="70.8515625" style="68" customWidth="1"/>
    <col min="11269" max="11269" width="7.00390625" style="68" bestFit="1" customWidth="1"/>
    <col min="11270" max="11270" width="9.8515625" style="68" bestFit="1" customWidth="1"/>
    <col min="11271" max="11272" width="16.8515625" style="68" customWidth="1"/>
    <col min="11273" max="11273" width="20.57421875" style="68" bestFit="1" customWidth="1"/>
    <col min="11274" max="11274" width="15.421875" style="68" customWidth="1"/>
    <col min="11275" max="11520" width="9.140625" style="68" customWidth="1"/>
    <col min="11521" max="11521" width="8.421875" style="68" customWidth="1"/>
    <col min="11522" max="11522" width="12.28125" style="68" customWidth="1"/>
    <col min="11523" max="11523" width="7.8515625" style="68" customWidth="1"/>
    <col min="11524" max="11524" width="70.8515625" style="68" customWidth="1"/>
    <col min="11525" max="11525" width="7.00390625" style="68" bestFit="1" customWidth="1"/>
    <col min="11526" max="11526" width="9.8515625" style="68" bestFit="1" customWidth="1"/>
    <col min="11527" max="11528" width="16.8515625" style="68" customWidth="1"/>
    <col min="11529" max="11529" width="20.57421875" style="68" bestFit="1" customWidth="1"/>
    <col min="11530" max="11530" width="15.421875" style="68" customWidth="1"/>
    <col min="11531" max="11776" width="9.140625" style="68" customWidth="1"/>
    <col min="11777" max="11777" width="8.421875" style="68" customWidth="1"/>
    <col min="11778" max="11778" width="12.28125" style="68" customWidth="1"/>
    <col min="11779" max="11779" width="7.8515625" style="68" customWidth="1"/>
    <col min="11780" max="11780" width="70.8515625" style="68" customWidth="1"/>
    <col min="11781" max="11781" width="7.00390625" style="68" bestFit="1" customWidth="1"/>
    <col min="11782" max="11782" width="9.8515625" style="68" bestFit="1" customWidth="1"/>
    <col min="11783" max="11784" width="16.8515625" style="68" customWidth="1"/>
    <col min="11785" max="11785" width="20.57421875" style="68" bestFit="1" customWidth="1"/>
    <col min="11786" max="11786" width="15.421875" style="68" customWidth="1"/>
    <col min="11787" max="12032" width="9.140625" style="68" customWidth="1"/>
    <col min="12033" max="12033" width="8.421875" style="68" customWidth="1"/>
    <col min="12034" max="12034" width="12.28125" style="68" customWidth="1"/>
    <col min="12035" max="12035" width="7.8515625" style="68" customWidth="1"/>
    <col min="12036" max="12036" width="70.8515625" style="68" customWidth="1"/>
    <col min="12037" max="12037" width="7.00390625" style="68" bestFit="1" customWidth="1"/>
    <col min="12038" max="12038" width="9.8515625" style="68" bestFit="1" customWidth="1"/>
    <col min="12039" max="12040" width="16.8515625" style="68" customWidth="1"/>
    <col min="12041" max="12041" width="20.57421875" style="68" bestFit="1" customWidth="1"/>
    <col min="12042" max="12042" width="15.421875" style="68" customWidth="1"/>
    <col min="12043" max="12288" width="9.140625" style="68" customWidth="1"/>
    <col min="12289" max="12289" width="8.421875" style="68" customWidth="1"/>
    <col min="12290" max="12290" width="12.28125" style="68" customWidth="1"/>
    <col min="12291" max="12291" width="7.8515625" style="68" customWidth="1"/>
    <col min="12292" max="12292" width="70.8515625" style="68" customWidth="1"/>
    <col min="12293" max="12293" width="7.00390625" style="68" bestFit="1" customWidth="1"/>
    <col min="12294" max="12294" width="9.8515625" style="68" bestFit="1" customWidth="1"/>
    <col min="12295" max="12296" width="16.8515625" style="68" customWidth="1"/>
    <col min="12297" max="12297" width="20.57421875" style="68" bestFit="1" customWidth="1"/>
    <col min="12298" max="12298" width="15.421875" style="68" customWidth="1"/>
    <col min="12299" max="12544" width="9.140625" style="68" customWidth="1"/>
    <col min="12545" max="12545" width="8.421875" style="68" customWidth="1"/>
    <col min="12546" max="12546" width="12.28125" style="68" customWidth="1"/>
    <col min="12547" max="12547" width="7.8515625" style="68" customWidth="1"/>
    <col min="12548" max="12548" width="70.8515625" style="68" customWidth="1"/>
    <col min="12549" max="12549" width="7.00390625" style="68" bestFit="1" customWidth="1"/>
    <col min="12550" max="12550" width="9.8515625" style="68" bestFit="1" customWidth="1"/>
    <col min="12551" max="12552" width="16.8515625" style="68" customWidth="1"/>
    <col min="12553" max="12553" width="20.57421875" style="68" bestFit="1" customWidth="1"/>
    <col min="12554" max="12554" width="15.421875" style="68" customWidth="1"/>
    <col min="12555" max="12800" width="9.140625" style="68" customWidth="1"/>
    <col min="12801" max="12801" width="8.421875" style="68" customWidth="1"/>
    <col min="12802" max="12802" width="12.28125" style="68" customWidth="1"/>
    <col min="12803" max="12803" width="7.8515625" style="68" customWidth="1"/>
    <col min="12804" max="12804" width="70.8515625" style="68" customWidth="1"/>
    <col min="12805" max="12805" width="7.00390625" style="68" bestFit="1" customWidth="1"/>
    <col min="12806" max="12806" width="9.8515625" style="68" bestFit="1" customWidth="1"/>
    <col min="12807" max="12808" width="16.8515625" style="68" customWidth="1"/>
    <col min="12809" max="12809" width="20.57421875" style="68" bestFit="1" customWidth="1"/>
    <col min="12810" max="12810" width="15.421875" style="68" customWidth="1"/>
    <col min="12811" max="13056" width="9.140625" style="68" customWidth="1"/>
    <col min="13057" max="13057" width="8.421875" style="68" customWidth="1"/>
    <col min="13058" max="13058" width="12.28125" style="68" customWidth="1"/>
    <col min="13059" max="13059" width="7.8515625" style="68" customWidth="1"/>
    <col min="13060" max="13060" width="70.8515625" style="68" customWidth="1"/>
    <col min="13061" max="13061" width="7.00390625" style="68" bestFit="1" customWidth="1"/>
    <col min="13062" max="13062" width="9.8515625" style="68" bestFit="1" customWidth="1"/>
    <col min="13063" max="13064" width="16.8515625" style="68" customWidth="1"/>
    <col min="13065" max="13065" width="20.57421875" style="68" bestFit="1" customWidth="1"/>
    <col min="13066" max="13066" width="15.421875" style="68" customWidth="1"/>
    <col min="13067" max="13312" width="9.140625" style="68" customWidth="1"/>
    <col min="13313" max="13313" width="8.421875" style="68" customWidth="1"/>
    <col min="13314" max="13314" width="12.28125" style="68" customWidth="1"/>
    <col min="13315" max="13315" width="7.8515625" style="68" customWidth="1"/>
    <col min="13316" max="13316" width="70.8515625" style="68" customWidth="1"/>
    <col min="13317" max="13317" width="7.00390625" style="68" bestFit="1" customWidth="1"/>
    <col min="13318" max="13318" width="9.8515625" style="68" bestFit="1" customWidth="1"/>
    <col min="13319" max="13320" width="16.8515625" style="68" customWidth="1"/>
    <col min="13321" max="13321" width="20.57421875" style="68" bestFit="1" customWidth="1"/>
    <col min="13322" max="13322" width="15.421875" style="68" customWidth="1"/>
    <col min="13323" max="13568" width="9.140625" style="68" customWidth="1"/>
    <col min="13569" max="13569" width="8.421875" style="68" customWidth="1"/>
    <col min="13570" max="13570" width="12.28125" style="68" customWidth="1"/>
    <col min="13571" max="13571" width="7.8515625" style="68" customWidth="1"/>
    <col min="13572" max="13572" width="70.8515625" style="68" customWidth="1"/>
    <col min="13573" max="13573" width="7.00390625" style="68" bestFit="1" customWidth="1"/>
    <col min="13574" max="13574" width="9.8515625" style="68" bestFit="1" customWidth="1"/>
    <col min="13575" max="13576" width="16.8515625" style="68" customWidth="1"/>
    <col min="13577" max="13577" width="20.57421875" style="68" bestFit="1" customWidth="1"/>
    <col min="13578" max="13578" width="15.421875" style="68" customWidth="1"/>
    <col min="13579" max="13824" width="9.140625" style="68" customWidth="1"/>
    <col min="13825" max="13825" width="8.421875" style="68" customWidth="1"/>
    <col min="13826" max="13826" width="12.28125" style="68" customWidth="1"/>
    <col min="13827" max="13827" width="7.8515625" style="68" customWidth="1"/>
    <col min="13828" max="13828" width="70.8515625" style="68" customWidth="1"/>
    <col min="13829" max="13829" width="7.00390625" style="68" bestFit="1" customWidth="1"/>
    <col min="13830" max="13830" width="9.8515625" style="68" bestFit="1" customWidth="1"/>
    <col min="13831" max="13832" width="16.8515625" style="68" customWidth="1"/>
    <col min="13833" max="13833" width="20.57421875" style="68" bestFit="1" customWidth="1"/>
    <col min="13834" max="13834" width="15.421875" style="68" customWidth="1"/>
    <col min="13835" max="14080" width="9.140625" style="68" customWidth="1"/>
    <col min="14081" max="14081" width="8.421875" style="68" customWidth="1"/>
    <col min="14082" max="14082" width="12.28125" style="68" customWidth="1"/>
    <col min="14083" max="14083" width="7.8515625" style="68" customWidth="1"/>
    <col min="14084" max="14084" width="70.8515625" style="68" customWidth="1"/>
    <col min="14085" max="14085" width="7.00390625" style="68" bestFit="1" customWidth="1"/>
    <col min="14086" max="14086" width="9.8515625" style="68" bestFit="1" customWidth="1"/>
    <col min="14087" max="14088" width="16.8515625" style="68" customWidth="1"/>
    <col min="14089" max="14089" width="20.57421875" style="68" bestFit="1" customWidth="1"/>
    <col min="14090" max="14090" width="15.421875" style="68" customWidth="1"/>
    <col min="14091" max="14336" width="9.140625" style="68" customWidth="1"/>
    <col min="14337" max="14337" width="8.421875" style="68" customWidth="1"/>
    <col min="14338" max="14338" width="12.28125" style="68" customWidth="1"/>
    <col min="14339" max="14339" width="7.8515625" style="68" customWidth="1"/>
    <col min="14340" max="14340" width="70.8515625" style="68" customWidth="1"/>
    <col min="14341" max="14341" width="7.00390625" style="68" bestFit="1" customWidth="1"/>
    <col min="14342" max="14342" width="9.8515625" style="68" bestFit="1" customWidth="1"/>
    <col min="14343" max="14344" width="16.8515625" style="68" customWidth="1"/>
    <col min="14345" max="14345" width="20.57421875" style="68" bestFit="1" customWidth="1"/>
    <col min="14346" max="14346" width="15.421875" style="68" customWidth="1"/>
    <col min="14347" max="14592" width="9.140625" style="68" customWidth="1"/>
    <col min="14593" max="14593" width="8.421875" style="68" customWidth="1"/>
    <col min="14594" max="14594" width="12.28125" style="68" customWidth="1"/>
    <col min="14595" max="14595" width="7.8515625" style="68" customWidth="1"/>
    <col min="14596" max="14596" width="70.8515625" style="68" customWidth="1"/>
    <col min="14597" max="14597" width="7.00390625" style="68" bestFit="1" customWidth="1"/>
    <col min="14598" max="14598" width="9.8515625" style="68" bestFit="1" customWidth="1"/>
    <col min="14599" max="14600" width="16.8515625" style="68" customWidth="1"/>
    <col min="14601" max="14601" width="20.57421875" style="68" bestFit="1" customWidth="1"/>
    <col min="14602" max="14602" width="15.421875" style="68" customWidth="1"/>
    <col min="14603" max="14848" width="9.140625" style="68" customWidth="1"/>
    <col min="14849" max="14849" width="8.421875" style="68" customWidth="1"/>
    <col min="14850" max="14850" width="12.28125" style="68" customWidth="1"/>
    <col min="14851" max="14851" width="7.8515625" style="68" customWidth="1"/>
    <col min="14852" max="14852" width="70.8515625" style="68" customWidth="1"/>
    <col min="14853" max="14853" width="7.00390625" style="68" bestFit="1" customWidth="1"/>
    <col min="14854" max="14854" width="9.8515625" style="68" bestFit="1" customWidth="1"/>
    <col min="14855" max="14856" width="16.8515625" style="68" customWidth="1"/>
    <col min="14857" max="14857" width="20.57421875" style="68" bestFit="1" customWidth="1"/>
    <col min="14858" max="14858" width="15.421875" style="68" customWidth="1"/>
    <col min="14859" max="15104" width="9.140625" style="68" customWidth="1"/>
    <col min="15105" max="15105" width="8.421875" style="68" customWidth="1"/>
    <col min="15106" max="15106" width="12.28125" style="68" customWidth="1"/>
    <col min="15107" max="15107" width="7.8515625" style="68" customWidth="1"/>
    <col min="15108" max="15108" width="70.8515625" style="68" customWidth="1"/>
    <col min="15109" max="15109" width="7.00390625" style="68" bestFit="1" customWidth="1"/>
    <col min="15110" max="15110" width="9.8515625" style="68" bestFit="1" customWidth="1"/>
    <col min="15111" max="15112" width="16.8515625" style="68" customWidth="1"/>
    <col min="15113" max="15113" width="20.57421875" style="68" bestFit="1" customWidth="1"/>
    <col min="15114" max="15114" width="15.421875" style="68" customWidth="1"/>
    <col min="15115" max="15360" width="9.140625" style="68" customWidth="1"/>
    <col min="15361" max="15361" width="8.421875" style="68" customWidth="1"/>
    <col min="15362" max="15362" width="12.28125" style="68" customWidth="1"/>
    <col min="15363" max="15363" width="7.8515625" style="68" customWidth="1"/>
    <col min="15364" max="15364" width="70.8515625" style="68" customWidth="1"/>
    <col min="15365" max="15365" width="7.00390625" style="68" bestFit="1" customWidth="1"/>
    <col min="15366" max="15366" width="9.8515625" style="68" bestFit="1" customWidth="1"/>
    <col min="15367" max="15368" width="16.8515625" style="68" customWidth="1"/>
    <col min="15369" max="15369" width="20.57421875" style="68" bestFit="1" customWidth="1"/>
    <col min="15370" max="15370" width="15.421875" style="68" customWidth="1"/>
    <col min="15371" max="15616" width="9.140625" style="68" customWidth="1"/>
    <col min="15617" max="15617" width="8.421875" style="68" customWidth="1"/>
    <col min="15618" max="15618" width="12.28125" style="68" customWidth="1"/>
    <col min="15619" max="15619" width="7.8515625" style="68" customWidth="1"/>
    <col min="15620" max="15620" width="70.8515625" style="68" customWidth="1"/>
    <col min="15621" max="15621" width="7.00390625" style="68" bestFit="1" customWidth="1"/>
    <col min="15622" max="15622" width="9.8515625" style="68" bestFit="1" customWidth="1"/>
    <col min="15623" max="15624" width="16.8515625" style="68" customWidth="1"/>
    <col min="15625" max="15625" width="20.57421875" style="68" bestFit="1" customWidth="1"/>
    <col min="15626" max="15626" width="15.421875" style="68" customWidth="1"/>
    <col min="15627" max="15872" width="9.140625" style="68" customWidth="1"/>
    <col min="15873" max="15873" width="8.421875" style="68" customWidth="1"/>
    <col min="15874" max="15874" width="12.28125" style="68" customWidth="1"/>
    <col min="15875" max="15875" width="7.8515625" style="68" customWidth="1"/>
    <col min="15876" max="15876" width="70.8515625" style="68" customWidth="1"/>
    <col min="15877" max="15877" width="7.00390625" style="68" bestFit="1" customWidth="1"/>
    <col min="15878" max="15878" width="9.8515625" style="68" bestFit="1" customWidth="1"/>
    <col min="15879" max="15880" width="16.8515625" style="68" customWidth="1"/>
    <col min="15881" max="15881" width="20.57421875" style="68" bestFit="1" customWidth="1"/>
    <col min="15882" max="15882" width="15.421875" style="68" customWidth="1"/>
    <col min="15883" max="16128" width="9.140625" style="68" customWidth="1"/>
    <col min="16129" max="16129" width="8.421875" style="68" customWidth="1"/>
    <col min="16130" max="16130" width="12.28125" style="68" customWidth="1"/>
    <col min="16131" max="16131" width="7.8515625" style="68" customWidth="1"/>
    <col min="16132" max="16132" width="70.8515625" style="68" customWidth="1"/>
    <col min="16133" max="16133" width="7.00390625" style="68" bestFit="1" customWidth="1"/>
    <col min="16134" max="16134" width="9.8515625" style="68" bestFit="1" customWidth="1"/>
    <col min="16135" max="16136" width="16.8515625" style="68" customWidth="1"/>
    <col min="16137" max="16137" width="20.57421875" style="68" bestFit="1" customWidth="1"/>
    <col min="16138" max="16138" width="15.421875" style="68" customWidth="1"/>
    <col min="16139" max="16384" width="9.140625" style="68" customWidth="1"/>
  </cols>
  <sheetData>
    <row r="1" spans="1:9" ht="20.1" customHeight="1">
      <c r="A1" s="105" t="s">
        <v>68</v>
      </c>
      <c r="B1" s="106"/>
      <c r="C1" s="107"/>
      <c r="D1" s="107"/>
      <c r="E1" s="106"/>
      <c r="F1" s="108"/>
      <c r="G1" s="109"/>
      <c r="H1" s="109"/>
      <c r="I1" s="110"/>
    </row>
    <row r="2" spans="1:9" ht="20.1" customHeight="1">
      <c r="A2" s="217" t="s">
        <v>50</v>
      </c>
      <c r="B2" s="218"/>
      <c r="C2" s="218"/>
      <c r="D2" s="218"/>
      <c r="E2" s="71"/>
      <c r="F2" s="111"/>
      <c r="G2" s="73"/>
      <c r="H2" s="73"/>
      <c r="I2" s="112"/>
    </row>
    <row r="3" spans="1:9" ht="20.1" customHeight="1">
      <c r="A3" s="113" t="s">
        <v>65</v>
      </c>
      <c r="B3" s="76"/>
      <c r="C3" s="77"/>
      <c r="D3" s="77"/>
      <c r="E3" s="70"/>
      <c r="F3" s="78"/>
      <c r="G3" s="79"/>
      <c r="H3" s="79"/>
      <c r="I3" s="112"/>
    </row>
    <row r="4" spans="1:9" ht="20.1" customHeight="1">
      <c r="A4" s="113" t="s">
        <v>95</v>
      </c>
      <c r="B4" s="70"/>
      <c r="C4" s="77"/>
      <c r="D4" s="77"/>
      <c r="E4" s="70"/>
      <c r="F4" s="78"/>
      <c r="G4" s="80"/>
      <c r="H4" s="80"/>
      <c r="I4" s="114"/>
    </row>
    <row r="5" spans="1:9" ht="20.1" customHeight="1">
      <c r="A5" s="115" t="s">
        <v>51</v>
      </c>
      <c r="B5" s="219">
        <f>I119</f>
        <v>330043.9621</v>
      </c>
      <c r="C5" s="219"/>
      <c r="D5" s="77"/>
      <c r="E5" s="83"/>
      <c r="F5" s="84"/>
      <c r="G5" s="85"/>
      <c r="H5" s="85"/>
      <c r="I5" s="114"/>
    </row>
    <row r="6" spans="1:9" ht="20.1" customHeight="1">
      <c r="A6" s="116" t="s">
        <v>52</v>
      </c>
      <c r="B6" s="77" t="s">
        <v>69</v>
      </c>
      <c r="C6" s="77"/>
      <c r="D6" s="77"/>
      <c r="E6" s="77"/>
      <c r="F6" s="87"/>
      <c r="G6" s="88"/>
      <c r="H6" s="88"/>
      <c r="I6" s="117"/>
    </row>
    <row r="7" spans="1:9" ht="20.1" customHeight="1">
      <c r="A7" s="116" t="s">
        <v>64</v>
      </c>
      <c r="B7" s="77"/>
      <c r="C7" s="77"/>
      <c r="D7" s="77"/>
      <c r="E7" s="77"/>
      <c r="F7" s="87"/>
      <c r="G7" s="88"/>
      <c r="H7" s="88"/>
      <c r="I7" s="117"/>
    </row>
    <row r="8" spans="1:9" ht="20.1" customHeight="1">
      <c r="A8" s="116"/>
      <c r="B8" s="77" t="s">
        <v>70</v>
      </c>
      <c r="C8" s="77"/>
      <c r="D8" s="77"/>
      <c r="E8" s="77"/>
      <c r="F8" s="87"/>
      <c r="G8" s="88"/>
      <c r="H8" s="88"/>
      <c r="I8" s="117"/>
    </row>
    <row r="9" spans="1:9" ht="20.1" customHeight="1">
      <c r="A9" s="118" t="s">
        <v>23</v>
      </c>
      <c r="B9" s="119">
        <v>0.2601</v>
      </c>
      <c r="C9" s="120"/>
      <c r="D9" s="120"/>
      <c r="E9" s="121"/>
      <c r="F9" s="122"/>
      <c r="G9" s="123"/>
      <c r="H9" s="123"/>
      <c r="I9" s="124"/>
    </row>
    <row r="10" spans="1:10" ht="15" customHeight="1">
      <c r="A10" s="220" t="s">
        <v>4</v>
      </c>
      <c r="B10" s="220" t="s">
        <v>5</v>
      </c>
      <c r="C10" s="215" t="s">
        <v>15</v>
      </c>
      <c r="D10" s="215" t="s">
        <v>54</v>
      </c>
      <c r="E10" s="215" t="s">
        <v>55</v>
      </c>
      <c r="F10" s="216" t="s">
        <v>56</v>
      </c>
      <c r="G10" s="213" t="s">
        <v>57</v>
      </c>
      <c r="H10" s="213" t="s">
        <v>58</v>
      </c>
      <c r="I10" s="214" t="s">
        <v>59</v>
      </c>
      <c r="J10" s="125"/>
    </row>
    <row r="11" spans="1:10" ht="15" customHeight="1">
      <c r="A11" s="220"/>
      <c r="B11" s="220"/>
      <c r="C11" s="215"/>
      <c r="D11" s="215"/>
      <c r="E11" s="215"/>
      <c r="F11" s="216"/>
      <c r="G11" s="213"/>
      <c r="H11" s="213"/>
      <c r="I11" s="214"/>
      <c r="J11" s="126"/>
    </row>
    <row r="12" spans="1:10" ht="15">
      <c r="A12" s="159"/>
      <c r="B12" s="159"/>
      <c r="C12" s="160" t="s">
        <v>60</v>
      </c>
      <c r="D12" s="127" t="s">
        <v>71</v>
      </c>
      <c r="E12" s="160"/>
      <c r="F12" s="161"/>
      <c r="G12" s="128"/>
      <c r="H12" s="128"/>
      <c r="I12" s="158"/>
      <c r="J12" s="126">
        <v>1.2601</v>
      </c>
    </row>
    <row r="13" spans="1:10" ht="15">
      <c r="A13" s="159"/>
      <c r="B13" s="159"/>
      <c r="C13" s="160" t="s">
        <v>0</v>
      </c>
      <c r="D13" s="127" t="s">
        <v>1</v>
      </c>
      <c r="E13" s="160"/>
      <c r="F13" s="161"/>
      <c r="G13" s="128"/>
      <c r="H13" s="128"/>
      <c r="I13" s="158"/>
      <c r="J13" s="129"/>
    </row>
    <row r="14" spans="1:10" ht="15">
      <c r="A14" s="164" t="s">
        <v>26</v>
      </c>
      <c r="B14" s="164">
        <v>10004</v>
      </c>
      <c r="C14" s="165" t="s">
        <v>66</v>
      </c>
      <c r="D14" s="166" t="s">
        <v>61</v>
      </c>
      <c r="E14" s="167" t="s">
        <v>2</v>
      </c>
      <c r="F14" s="168">
        <v>6</v>
      </c>
      <c r="G14" s="169">
        <v>328.24</v>
      </c>
      <c r="H14" s="169">
        <f>ROUND((G14*$J$12),2)</f>
        <v>413.62</v>
      </c>
      <c r="I14" s="170">
        <f>H14*F14</f>
        <v>2481.7200000000003</v>
      </c>
      <c r="J14" s="130"/>
    </row>
    <row r="15" spans="1:10" ht="15">
      <c r="A15" s="131" t="s">
        <v>26</v>
      </c>
      <c r="B15" s="131">
        <v>10000</v>
      </c>
      <c r="C15" s="165" t="s">
        <v>67</v>
      </c>
      <c r="D15" s="171" t="s">
        <v>72</v>
      </c>
      <c r="E15" s="172" t="s">
        <v>48</v>
      </c>
      <c r="F15" s="173">
        <v>1</v>
      </c>
      <c r="G15" s="169">
        <v>11100.43</v>
      </c>
      <c r="H15" s="169">
        <f>ROUND((G15*$J$12),2)</f>
        <v>13987.65</v>
      </c>
      <c r="I15" s="170">
        <f>H15*F15</f>
        <v>13987.65</v>
      </c>
      <c r="J15" s="75"/>
    </row>
    <row r="16" spans="1:10" ht="15">
      <c r="A16" s="131"/>
      <c r="B16" s="131"/>
      <c r="C16" s="132"/>
      <c r="D16" s="208" t="s">
        <v>82</v>
      </c>
      <c r="E16" s="208"/>
      <c r="F16" s="208"/>
      <c r="G16" s="208"/>
      <c r="H16" s="174"/>
      <c r="I16" s="175">
        <f>SUM(I14:I15)</f>
        <v>16469.37</v>
      </c>
      <c r="J16" s="75"/>
    </row>
    <row r="17" spans="1:10" ht="15" customHeight="1">
      <c r="A17" s="209" t="s">
        <v>73</v>
      </c>
      <c r="B17" s="210"/>
      <c r="C17" s="210"/>
      <c r="D17" s="210"/>
      <c r="E17" s="210"/>
      <c r="F17" s="210"/>
      <c r="G17" s="210"/>
      <c r="H17" s="210"/>
      <c r="I17" s="211"/>
      <c r="J17" s="75"/>
    </row>
    <row r="18" spans="1:10" ht="15" customHeight="1">
      <c r="A18" s="209" t="s">
        <v>74</v>
      </c>
      <c r="B18" s="210"/>
      <c r="C18" s="210"/>
      <c r="D18" s="210"/>
      <c r="E18" s="210"/>
      <c r="F18" s="210"/>
      <c r="G18" s="210"/>
      <c r="H18" s="210"/>
      <c r="I18" s="211"/>
      <c r="J18" s="75"/>
    </row>
    <row r="19" spans="1:10" ht="15">
      <c r="A19" s="193"/>
      <c r="B19" s="193"/>
      <c r="C19" s="188" t="s">
        <v>60</v>
      </c>
      <c r="D19" s="189" t="s">
        <v>75</v>
      </c>
      <c r="E19" s="189"/>
      <c r="F19" s="194"/>
      <c r="G19" s="195"/>
      <c r="H19" s="195"/>
      <c r="I19" s="196"/>
      <c r="J19" s="75"/>
    </row>
    <row r="20" spans="1:10" ht="15">
      <c r="A20" s="186" t="s">
        <v>77</v>
      </c>
      <c r="B20" s="176">
        <v>79473</v>
      </c>
      <c r="C20" s="132" t="s">
        <v>0</v>
      </c>
      <c r="D20" s="177" t="s">
        <v>78</v>
      </c>
      <c r="E20" s="178" t="s">
        <v>3</v>
      </c>
      <c r="F20" s="179">
        <v>39.6</v>
      </c>
      <c r="G20" s="180">
        <v>5.12</v>
      </c>
      <c r="H20" s="169">
        <f aca="true" t="shared" si="0" ref="H20:H24">ROUND((G20*$J$12),2)</f>
        <v>6.45</v>
      </c>
      <c r="I20" s="170">
        <f aca="true" t="shared" si="1" ref="I20:I24">H20*F20</f>
        <v>255.42000000000002</v>
      </c>
      <c r="J20" s="75"/>
    </row>
    <row r="21" spans="1:10" ht="15">
      <c r="A21" s="186" t="s">
        <v>77</v>
      </c>
      <c r="B21" s="164">
        <v>79472</v>
      </c>
      <c r="C21" s="132" t="s">
        <v>11</v>
      </c>
      <c r="D21" s="166" t="s">
        <v>79</v>
      </c>
      <c r="E21" s="167" t="s">
        <v>2</v>
      </c>
      <c r="F21" s="168">
        <v>495</v>
      </c>
      <c r="G21" s="169">
        <v>0.46</v>
      </c>
      <c r="H21" s="169">
        <f t="shared" si="0"/>
        <v>0.58</v>
      </c>
      <c r="I21" s="170">
        <f t="shared" si="1"/>
        <v>287.09999999999997</v>
      </c>
      <c r="J21" s="130"/>
    </row>
    <row r="22" spans="1:10" ht="15">
      <c r="A22" s="186"/>
      <c r="B22" s="131"/>
      <c r="C22" s="197" t="s">
        <v>62</v>
      </c>
      <c r="D22" s="185" t="s">
        <v>76</v>
      </c>
      <c r="E22" s="172"/>
      <c r="F22" s="173"/>
      <c r="G22" s="169"/>
      <c r="H22" s="169"/>
      <c r="I22" s="170"/>
      <c r="J22" s="75"/>
    </row>
    <row r="23" spans="1:12" ht="15">
      <c r="A23" s="186" t="s">
        <v>77</v>
      </c>
      <c r="B23" s="131">
        <v>96402</v>
      </c>
      <c r="C23" s="132" t="s">
        <v>7</v>
      </c>
      <c r="D23" s="181" t="s">
        <v>80</v>
      </c>
      <c r="E23" s="172" t="s">
        <v>2</v>
      </c>
      <c r="F23" s="173">
        <v>495</v>
      </c>
      <c r="G23" s="169">
        <v>2.52</v>
      </c>
      <c r="H23" s="169">
        <f t="shared" si="0"/>
        <v>3.18</v>
      </c>
      <c r="I23" s="170">
        <f t="shared" si="1"/>
        <v>1574.1000000000001</v>
      </c>
      <c r="J23" s="75"/>
      <c r="L23" s="184"/>
    </row>
    <row r="24" spans="1:10" ht="18" customHeight="1">
      <c r="A24" s="186" t="s">
        <v>77</v>
      </c>
      <c r="B24" s="176">
        <v>95990</v>
      </c>
      <c r="C24" s="132" t="s">
        <v>40</v>
      </c>
      <c r="D24" s="177" t="s">
        <v>81</v>
      </c>
      <c r="E24" s="178" t="s">
        <v>3</v>
      </c>
      <c r="F24" s="179">
        <v>14.85</v>
      </c>
      <c r="G24" s="180">
        <v>788.61</v>
      </c>
      <c r="H24" s="169">
        <f t="shared" si="0"/>
        <v>993.73</v>
      </c>
      <c r="I24" s="170">
        <f t="shared" si="1"/>
        <v>14756.8905</v>
      </c>
      <c r="J24" s="75"/>
    </row>
    <row r="25" spans="1:10" ht="15">
      <c r="A25" s="164"/>
      <c r="B25" s="131"/>
      <c r="C25" s="132"/>
      <c r="D25" s="208" t="s">
        <v>82</v>
      </c>
      <c r="E25" s="208"/>
      <c r="F25" s="208"/>
      <c r="G25" s="208"/>
      <c r="H25" s="174"/>
      <c r="I25" s="175">
        <f>SUM(I20:I24)</f>
        <v>16873.5105</v>
      </c>
      <c r="J25" s="133"/>
    </row>
    <row r="26" spans="1:10" ht="15" customHeight="1">
      <c r="A26" s="209" t="s">
        <v>84</v>
      </c>
      <c r="B26" s="210"/>
      <c r="C26" s="210"/>
      <c r="D26" s="210"/>
      <c r="E26" s="210"/>
      <c r="F26" s="210"/>
      <c r="G26" s="210"/>
      <c r="H26" s="210"/>
      <c r="I26" s="211"/>
      <c r="J26" s="133"/>
    </row>
    <row r="27" spans="1:10" ht="15">
      <c r="A27" s="187"/>
      <c r="B27" s="187"/>
      <c r="C27" s="188" t="s">
        <v>60</v>
      </c>
      <c r="D27" s="189" t="s">
        <v>75</v>
      </c>
      <c r="E27" s="188"/>
      <c r="F27" s="190"/>
      <c r="G27" s="191"/>
      <c r="H27" s="191"/>
      <c r="I27" s="192"/>
      <c r="J27" s="75"/>
    </row>
    <row r="28" spans="1:11" ht="16.5" customHeight="1">
      <c r="A28" s="186" t="s">
        <v>77</v>
      </c>
      <c r="B28" s="176">
        <v>79473</v>
      </c>
      <c r="C28" s="132" t="s">
        <v>0</v>
      </c>
      <c r="D28" s="171" t="s">
        <v>78</v>
      </c>
      <c r="E28" s="172" t="s">
        <v>3</v>
      </c>
      <c r="F28" s="173">
        <v>43.12</v>
      </c>
      <c r="G28" s="169">
        <v>5.12</v>
      </c>
      <c r="H28" s="169">
        <f>ROUND((G28*$J$12),2)</f>
        <v>6.45</v>
      </c>
      <c r="I28" s="170">
        <f>H28*F28</f>
        <v>278.12399999999997</v>
      </c>
      <c r="J28" s="134"/>
      <c r="K28" s="184"/>
    </row>
    <row r="29" spans="1:10" ht="15">
      <c r="A29" s="186" t="s">
        <v>77</v>
      </c>
      <c r="B29" s="164">
        <v>79472</v>
      </c>
      <c r="C29" s="132" t="s">
        <v>11</v>
      </c>
      <c r="D29" s="171" t="s">
        <v>79</v>
      </c>
      <c r="E29" s="172" t="s">
        <v>2</v>
      </c>
      <c r="F29" s="173">
        <v>539</v>
      </c>
      <c r="G29" s="169">
        <v>0.46</v>
      </c>
      <c r="H29" s="169">
        <f>ROUND((G29*$J$12),2)</f>
        <v>0.58</v>
      </c>
      <c r="I29" s="170">
        <f>H29*F29</f>
        <v>312.62</v>
      </c>
      <c r="J29" s="134"/>
    </row>
    <row r="30" spans="1:9" ht="15">
      <c r="A30" s="164"/>
      <c r="B30" s="131"/>
      <c r="C30" s="197" t="s">
        <v>62</v>
      </c>
      <c r="D30" s="185" t="s">
        <v>76</v>
      </c>
      <c r="E30" s="172"/>
      <c r="F30" s="173"/>
      <c r="G30" s="169"/>
      <c r="H30" s="169"/>
      <c r="I30" s="170"/>
    </row>
    <row r="31" spans="1:9" ht="15">
      <c r="A31" s="186" t="s">
        <v>77</v>
      </c>
      <c r="B31" s="131">
        <v>96402</v>
      </c>
      <c r="C31" s="132" t="s">
        <v>7</v>
      </c>
      <c r="D31" s="171" t="s">
        <v>80</v>
      </c>
      <c r="E31" s="172" t="s">
        <v>2</v>
      </c>
      <c r="F31" s="173">
        <v>539</v>
      </c>
      <c r="G31" s="169">
        <v>2.52</v>
      </c>
      <c r="H31" s="169">
        <f>ROUND((G31*$J$12),2)</f>
        <v>3.18</v>
      </c>
      <c r="I31" s="170">
        <f>H31*F31</f>
        <v>1714.02</v>
      </c>
    </row>
    <row r="32" spans="1:9" ht="15">
      <c r="A32" s="186" t="s">
        <v>77</v>
      </c>
      <c r="B32" s="176">
        <v>95990</v>
      </c>
      <c r="C32" s="132" t="s">
        <v>40</v>
      </c>
      <c r="D32" s="171" t="s">
        <v>81</v>
      </c>
      <c r="E32" s="172" t="s">
        <v>3</v>
      </c>
      <c r="F32" s="173">
        <v>16.17</v>
      </c>
      <c r="G32" s="169">
        <v>788.61</v>
      </c>
      <c r="H32" s="169">
        <f>ROUND((G32*$J$12),2)</f>
        <v>993.73</v>
      </c>
      <c r="I32" s="170">
        <f>H32*F32</f>
        <v>16068.614100000003</v>
      </c>
    </row>
    <row r="33" spans="1:9" ht="15" customHeight="1">
      <c r="A33" s="131"/>
      <c r="B33" s="131"/>
      <c r="C33" s="132"/>
      <c r="D33" s="208" t="s">
        <v>82</v>
      </c>
      <c r="E33" s="208"/>
      <c r="F33" s="208"/>
      <c r="G33" s="208"/>
      <c r="H33" s="174"/>
      <c r="I33" s="175">
        <f>SUM(I28:I32)</f>
        <v>18373.3781</v>
      </c>
    </row>
    <row r="34" spans="1:9" ht="15" customHeight="1">
      <c r="A34" s="209" t="s">
        <v>83</v>
      </c>
      <c r="B34" s="210"/>
      <c r="C34" s="210"/>
      <c r="D34" s="210"/>
      <c r="E34" s="210"/>
      <c r="F34" s="210"/>
      <c r="G34" s="210"/>
      <c r="H34" s="210"/>
      <c r="I34" s="211"/>
    </row>
    <row r="35" spans="1:9" ht="15" customHeight="1">
      <c r="A35" s="187"/>
      <c r="B35" s="187"/>
      <c r="C35" s="188" t="s">
        <v>60</v>
      </c>
      <c r="D35" s="189" t="s">
        <v>75</v>
      </c>
      <c r="E35" s="188"/>
      <c r="F35" s="190"/>
      <c r="G35" s="191"/>
      <c r="H35" s="191"/>
      <c r="I35" s="192"/>
    </row>
    <row r="36" spans="1:9" ht="15" customHeight="1">
      <c r="A36" s="186" t="s">
        <v>77</v>
      </c>
      <c r="B36" s="176">
        <v>79473</v>
      </c>
      <c r="C36" s="132" t="s">
        <v>0</v>
      </c>
      <c r="D36" s="171" t="s">
        <v>78</v>
      </c>
      <c r="E36" s="172" t="s">
        <v>3</v>
      </c>
      <c r="F36" s="173">
        <v>35.2</v>
      </c>
      <c r="G36" s="169">
        <v>5.12</v>
      </c>
      <c r="H36" s="169">
        <f>ROUND((G36*$J$12),2)</f>
        <v>6.45</v>
      </c>
      <c r="I36" s="170">
        <f>H36*F36</f>
        <v>227.04000000000002</v>
      </c>
    </row>
    <row r="37" spans="1:9" ht="15" customHeight="1">
      <c r="A37" s="186" t="s">
        <v>77</v>
      </c>
      <c r="B37" s="164">
        <v>79472</v>
      </c>
      <c r="C37" s="132" t="s">
        <v>11</v>
      </c>
      <c r="D37" s="171" t="s">
        <v>79</v>
      </c>
      <c r="E37" s="172" t="s">
        <v>2</v>
      </c>
      <c r="F37" s="173">
        <v>440</v>
      </c>
      <c r="G37" s="169">
        <v>0.46</v>
      </c>
      <c r="H37" s="169">
        <f>ROUND((G37*$J$12),2)</f>
        <v>0.58</v>
      </c>
      <c r="I37" s="170">
        <f>H37*F37</f>
        <v>255.2</v>
      </c>
    </row>
    <row r="38" spans="1:9" ht="15" customHeight="1">
      <c r="A38" s="186"/>
      <c r="B38" s="131"/>
      <c r="C38" s="197" t="s">
        <v>62</v>
      </c>
      <c r="D38" s="185" t="s">
        <v>76</v>
      </c>
      <c r="E38" s="172"/>
      <c r="F38" s="173"/>
      <c r="G38" s="169"/>
      <c r="H38" s="169"/>
      <c r="I38" s="170"/>
    </row>
    <row r="39" spans="1:9" ht="15" customHeight="1">
      <c r="A39" s="186"/>
      <c r="B39" s="131">
        <v>96402</v>
      </c>
      <c r="C39" s="132" t="s">
        <v>7</v>
      </c>
      <c r="D39" s="171" t="s">
        <v>80</v>
      </c>
      <c r="E39" s="172" t="s">
        <v>2</v>
      </c>
      <c r="F39" s="173">
        <v>440</v>
      </c>
      <c r="G39" s="169">
        <v>2.52</v>
      </c>
      <c r="H39" s="169">
        <f>ROUND((G39*$J$12),2)</f>
        <v>3.18</v>
      </c>
      <c r="I39" s="170">
        <f>F39*H39</f>
        <v>1399.2</v>
      </c>
    </row>
    <row r="40" spans="1:9" ht="15" customHeight="1">
      <c r="A40" s="186" t="s">
        <v>77</v>
      </c>
      <c r="B40" s="176">
        <v>95990</v>
      </c>
      <c r="C40" s="132" t="s">
        <v>40</v>
      </c>
      <c r="D40" s="171" t="s">
        <v>81</v>
      </c>
      <c r="E40" s="172" t="s">
        <v>3</v>
      </c>
      <c r="F40" s="173">
        <v>13.2</v>
      </c>
      <c r="G40" s="169">
        <v>788.61</v>
      </c>
      <c r="H40" s="169">
        <f>ROUND((G40*$J$12),2)</f>
        <v>993.73</v>
      </c>
      <c r="I40" s="170">
        <f>H40*F40</f>
        <v>13117.235999999999</v>
      </c>
    </row>
    <row r="41" spans="1:9" ht="15" customHeight="1">
      <c r="A41" s="186"/>
      <c r="B41" s="176"/>
      <c r="C41" s="132"/>
      <c r="D41" s="208" t="s">
        <v>82</v>
      </c>
      <c r="E41" s="208"/>
      <c r="F41" s="208"/>
      <c r="G41" s="208"/>
      <c r="H41" s="182"/>
      <c r="I41" s="175">
        <f>SUM(I36:I40)</f>
        <v>14998.676</v>
      </c>
    </row>
    <row r="42" spans="1:9" ht="15" customHeight="1">
      <c r="A42" s="209" t="s">
        <v>85</v>
      </c>
      <c r="B42" s="210"/>
      <c r="C42" s="210"/>
      <c r="D42" s="210"/>
      <c r="E42" s="210"/>
      <c r="F42" s="210"/>
      <c r="G42" s="210"/>
      <c r="H42" s="210"/>
      <c r="I42" s="211"/>
    </row>
    <row r="43" spans="1:9" ht="15" customHeight="1">
      <c r="A43" s="187"/>
      <c r="B43" s="187"/>
      <c r="C43" s="188" t="s">
        <v>60</v>
      </c>
      <c r="D43" s="189" t="s">
        <v>75</v>
      </c>
      <c r="E43" s="188"/>
      <c r="F43" s="190"/>
      <c r="G43" s="191"/>
      <c r="H43" s="191"/>
      <c r="I43" s="192"/>
    </row>
    <row r="44" spans="1:9" ht="15" customHeight="1">
      <c r="A44" s="186" t="s">
        <v>77</v>
      </c>
      <c r="B44" s="176">
        <v>79473</v>
      </c>
      <c r="C44" s="132" t="s">
        <v>0</v>
      </c>
      <c r="D44" s="171" t="s">
        <v>78</v>
      </c>
      <c r="E44" s="172" t="s">
        <v>3</v>
      </c>
      <c r="F44" s="173">
        <v>52.8</v>
      </c>
      <c r="G44" s="169">
        <v>5.12</v>
      </c>
      <c r="H44" s="169">
        <f>ROUND((G44*$J$12),2)</f>
        <v>6.45</v>
      </c>
      <c r="I44" s="170">
        <f>H44*F44</f>
        <v>340.56</v>
      </c>
    </row>
    <row r="45" spans="1:9" ht="15" customHeight="1">
      <c r="A45" s="186" t="s">
        <v>77</v>
      </c>
      <c r="B45" s="164">
        <v>79472</v>
      </c>
      <c r="C45" s="132" t="s">
        <v>11</v>
      </c>
      <c r="D45" s="171" t="s">
        <v>79</v>
      </c>
      <c r="E45" s="172" t="s">
        <v>2</v>
      </c>
      <c r="F45" s="173">
        <v>660</v>
      </c>
      <c r="G45" s="169">
        <v>0.46</v>
      </c>
      <c r="H45" s="169">
        <f>ROUND((G45*$J$12),2)</f>
        <v>0.58</v>
      </c>
      <c r="I45" s="170">
        <f>H45*F45</f>
        <v>382.79999999999995</v>
      </c>
    </row>
    <row r="46" spans="1:9" ht="15" customHeight="1">
      <c r="A46" s="186"/>
      <c r="B46" s="131"/>
      <c r="C46" s="197" t="s">
        <v>62</v>
      </c>
      <c r="D46" s="185" t="s">
        <v>76</v>
      </c>
      <c r="E46" s="172"/>
      <c r="F46" s="173"/>
      <c r="G46" s="169"/>
      <c r="H46" s="169"/>
      <c r="I46" s="170"/>
    </row>
    <row r="47" spans="1:9" ht="15" customHeight="1">
      <c r="A47" s="186"/>
      <c r="B47" s="131">
        <v>96402</v>
      </c>
      <c r="C47" s="132" t="s">
        <v>7</v>
      </c>
      <c r="D47" s="171" t="s">
        <v>80</v>
      </c>
      <c r="E47" s="172" t="s">
        <v>2</v>
      </c>
      <c r="F47" s="173">
        <v>660</v>
      </c>
      <c r="G47" s="169">
        <v>2.52</v>
      </c>
      <c r="H47" s="169">
        <f>ROUND((G47*$J$12),2)</f>
        <v>3.18</v>
      </c>
      <c r="I47" s="170">
        <f>F47*H47</f>
        <v>2098.8</v>
      </c>
    </row>
    <row r="48" spans="1:9" ht="15" customHeight="1">
      <c r="A48" s="186" t="s">
        <v>77</v>
      </c>
      <c r="B48" s="176">
        <v>95990</v>
      </c>
      <c r="C48" s="132" t="s">
        <v>40</v>
      </c>
      <c r="D48" s="171" t="s">
        <v>81</v>
      </c>
      <c r="E48" s="172" t="s">
        <v>3</v>
      </c>
      <c r="F48" s="173">
        <v>19.8</v>
      </c>
      <c r="G48" s="169">
        <v>788.61</v>
      </c>
      <c r="H48" s="169">
        <f>ROUND((G48*$J$12),2)</f>
        <v>993.73</v>
      </c>
      <c r="I48" s="170">
        <f>H48*F48</f>
        <v>19675.854</v>
      </c>
    </row>
    <row r="49" spans="1:9" ht="15" customHeight="1">
      <c r="A49" s="186"/>
      <c r="B49" s="176"/>
      <c r="C49" s="132"/>
      <c r="D49" s="208" t="s">
        <v>82</v>
      </c>
      <c r="E49" s="208"/>
      <c r="F49" s="208"/>
      <c r="G49" s="208"/>
      <c r="H49" s="182"/>
      <c r="I49" s="175">
        <f>SUM(I44:I48)</f>
        <v>22498.014</v>
      </c>
    </row>
    <row r="50" spans="1:9" ht="15" customHeight="1">
      <c r="A50" s="209" t="s">
        <v>86</v>
      </c>
      <c r="B50" s="210"/>
      <c r="C50" s="210"/>
      <c r="D50" s="210"/>
      <c r="E50" s="210"/>
      <c r="F50" s="210"/>
      <c r="G50" s="210"/>
      <c r="H50" s="210"/>
      <c r="I50" s="211"/>
    </row>
    <row r="51" spans="1:9" ht="15" customHeight="1">
      <c r="A51" s="187"/>
      <c r="B51" s="187"/>
      <c r="C51" s="188" t="s">
        <v>60</v>
      </c>
      <c r="D51" s="189" t="s">
        <v>75</v>
      </c>
      <c r="E51" s="188"/>
      <c r="F51" s="190"/>
      <c r="G51" s="191"/>
      <c r="H51" s="191"/>
      <c r="I51" s="192"/>
    </row>
    <row r="52" spans="1:9" ht="15" customHeight="1">
      <c r="A52" s="186" t="s">
        <v>77</v>
      </c>
      <c r="B52" s="176">
        <v>79473</v>
      </c>
      <c r="C52" s="132" t="s">
        <v>0</v>
      </c>
      <c r="D52" s="171" t="s">
        <v>78</v>
      </c>
      <c r="E52" s="172" t="s">
        <v>3</v>
      </c>
      <c r="F52" s="173">
        <v>24.8</v>
      </c>
      <c r="G52" s="169">
        <v>5.12</v>
      </c>
      <c r="H52" s="169">
        <f>ROUND((G52*$J$12),2)</f>
        <v>6.45</v>
      </c>
      <c r="I52" s="170">
        <f>H52*F52</f>
        <v>159.96</v>
      </c>
    </row>
    <row r="53" spans="1:9" ht="15" customHeight="1">
      <c r="A53" s="186" t="s">
        <v>77</v>
      </c>
      <c r="B53" s="164">
        <v>79472</v>
      </c>
      <c r="C53" s="132" t="s">
        <v>11</v>
      </c>
      <c r="D53" s="171" t="s">
        <v>79</v>
      </c>
      <c r="E53" s="172" t="s">
        <v>2</v>
      </c>
      <c r="F53" s="173">
        <v>310</v>
      </c>
      <c r="G53" s="169">
        <v>0.46</v>
      </c>
      <c r="H53" s="169">
        <f>ROUND((G53*$J$12),2)</f>
        <v>0.58</v>
      </c>
      <c r="I53" s="170">
        <f>H53*F53</f>
        <v>179.79999999999998</v>
      </c>
    </row>
    <row r="54" spans="1:9" ht="15" customHeight="1">
      <c r="A54" s="186"/>
      <c r="B54" s="131"/>
      <c r="C54" s="197" t="s">
        <v>62</v>
      </c>
      <c r="D54" s="185" t="s">
        <v>76</v>
      </c>
      <c r="E54" s="172"/>
      <c r="F54" s="173"/>
      <c r="G54" s="169"/>
      <c r="H54" s="169"/>
      <c r="I54" s="170"/>
    </row>
    <row r="55" spans="1:9" ht="15" customHeight="1">
      <c r="A55" s="186"/>
      <c r="B55" s="131">
        <v>96402</v>
      </c>
      <c r="C55" s="132" t="s">
        <v>7</v>
      </c>
      <c r="D55" s="171" t="s">
        <v>80</v>
      </c>
      <c r="E55" s="172" t="s">
        <v>2</v>
      </c>
      <c r="F55" s="173">
        <v>310</v>
      </c>
      <c r="G55" s="169">
        <v>2.52</v>
      </c>
      <c r="H55" s="169">
        <f>ROUND((G55*$J$12),2)</f>
        <v>3.18</v>
      </c>
      <c r="I55" s="170">
        <f>F55*H55</f>
        <v>985.8000000000001</v>
      </c>
    </row>
    <row r="56" spans="1:9" ht="15" customHeight="1">
      <c r="A56" s="186" t="s">
        <v>77</v>
      </c>
      <c r="B56" s="176">
        <v>95990</v>
      </c>
      <c r="C56" s="132" t="s">
        <v>40</v>
      </c>
      <c r="D56" s="171" t="s">
        <v>81</v>
      </c>
      <c r="E56" s="172" t="s">
        <v>3</v>
      </c>
      <c r="F56" s="173">
        <v>9.3</v>
      </c>
      <c r="G56" s="169">
        <v>788.61</v>
      </c>
      <c r="H56" s="169">
        <f>ROUND((G56*$J$12),2)</f>
        <v>993.73</v>
      </c>
      <c r="I56" s="170">
        <f>H56*F56</f>
        <v>9241.689</v>
      </c>
    </row>
    <row r="57" spans="1:9" ht="15" customHeight="1">
      <c r="A57" s="186"/>
      <c r="B57" s="176"/>
      <c r="C57" s="132"/>
      <c r="D57" s="208" t="s">
        <v>82</v>
      </c>
      <c r="E57" s="208"/>
      <c r="F57" s="208"/>
      <c r="G57" s="208"/>
      <c r="H57" s="182"/>
      <c r="I57" s="175">
        <f>SUM(I52:I56)</f>
        <v>10567.249</v>
      </c>
    </row>
    <row r="58" spans="1:9" ht="15" customHeight="1">
      <c r="A58" s="209" t="s">
        <v>87</v>
      </c>
      <c r="B58" s="210"/>
      <c r="C58" s="210"/>
      <c r="D58" s="210"/>
      <c r="E58" s="210"/>
      <c r="F58" s="210"/>
      <c r="G58" s="210"/>
      <c r="H58" s="210"/>
      <c r="I58" s="211"/>
    </row>
    <row r="59" spans="1:9" ht="15" customHeight="1">
      <c r="A59" s="187"/>
      <c r="B59" s="187"/>
      <c r="C59" s="188" t="s">
        <v>60</v>
      </c>
      <c r="D59" s="189" t="s">
        <v>75</v>
      </c>
      <c r="E59" s="188"/>
      <c r="F59" s="190"/>
      <c r="G59" s="191"/>
      <c r="H59" s="191"/>
      <c r="I59" s="192"/>
    </row>
    <row r="60" spans="1:9" ht="15" customHeight="1">
      <c r="A60" s="186" t="s">
        <v>77</v>
      </c>
      <c r="B60" s="176">
        <v>79473</v>
      </c>
      <c r="C60" s="132" t="s">
        <v>0</v>
      </c>
      <c r="D60" s="171" t="s">
        <v>78</v>
      </c>
      <c r="E60" s="172" t="s">
        <v>3</v>
      </c>
      <c r="F60" s="173">
        <v>44</v>
      </c>
      <c r="G60" s="169">
        <v>5.12</v>
      </c>
      <c r="H60" s="169">
        <f>ROUND((G60*$J$12),2)</f>
        <v>6.45</v>
      </c>
      <c r="I60" s="170">
        <f>H60*F60</f>
        <v>283.8</v>
      </c>
    </row>
    <row r="61" spans="1:9" ht="15" customHeight="1">
      <c r="A61" s="186" t="s">
        <v>77</v>
      </c>
      <c r="B61" s="164">
        <v>79472</v>
      </c>
      <c r="C61" s="132" t="s">
        <v>11</v>
      </c>
      <c r="D61" s="171" t="s">
        <v>79</v>
      </c>
      <c r="E61" s="172" t="s">
        <v>2</v>
      </c>
      <c r="F61" s="173">
        <v>550</v>
      </c>
      <c r="G61" s="169">
        <v>0.46</v>
      </c>
      <c r="H61" s="169">
        <f>ROUND((G61*$J$12),2)</f>
        <v>0.58</v>
      </c>
      <c r="I61" s="170">
        <f>H61*F61</f>
        <v>319</v>
      </c>
    </row>
    <row r="62" spans="1:9" ht="15" customHeight="1">
      <c r="A62" s="186"/>
      <c r="B62" s="131"/>
      <c r="C62" s="197" t="s">
        <v>62</v>
      </c>
      <c r="D62" s="185" t="s">
        <v>76</v>
      </c>
      <c r="E62" s="172"/>
      <c r="F62" s="173"/>
      <c r="G62" s="169"/>
      <c r="H62" s="169"/>
      <c r="I62" s="170"/>
    </row>
    <row r="63" spans="1:9" ht="15" customHeight="1">
      <c r="A63" s="186"/>
      <c r="B63" s="131">
        <v>96402</v>
      </c>
      <c r="C63" s="132" t="s">
        <v>7</v>
      </c>
      <c r="D63" s="171" t="s">
        <v>80</v>
      </c>
      <c r="E63" s="172" t="s">
        <v>2</v>
      </c>
      <c r="F63" s="173">
        <v>550</v>
      </c>
      <c r="G63" s="169">
        <v>2.52</v>
      </c>
      <c r="H63" s="169">
        <f>ROUND((G63*$J$12),2)</f>
        <v>3.18</v>
      </c>
      <c r="I63" s="170">
        <f>F63*H63</f>
        <v>1749</v>
      </c>
    </row>
    <row r="64" spans="1:9" ht="15" customHeight="1">
      <c r="A64" s="186" t="s">
        <v>77</v>
      </c>
      <c r="B64" s="176">
        <v>95990</v>
      </c>
      <c r="C64" s="132" t="s">
        <v>40</v>
      </c>
      <c r="D64" s="171" t="s">
        <v>81</v>
      </c>
      <c r="E64" s="172" t="s">
        <v>3</v>
      </c>
      <c r="F64" s="173">
        <v>16.5</v>
      </c>
      <c r="G64" s="169">
        <v>788.61</v>
      </c>
      <c r="H64" s="169">
        <f>ROUND((G64*$J$12),2)</f>
        <v>993.73</v>
      </c>
      <c r="I64" s="170">
        <f>H64*F64</f>
        <v>16396.545000000002</v>
      </c>
    </row>
    <row r="65" spans="1:9" ht="15" customHeight="1">
      <c r="A65" s="186"/>
      <c r="B65" s="176"/>
      <c r="C65" s="132"/>
      <c r="D65" s="208" t="s">
        <v>82</v>
      </c>
      <c r="E65" s="208"/>
      <c r="F65" s="208"/>
      <c r="G65" s="208"/>
      <c r="H65" s="182"/>
      <c r="I65" s="175">
        <f>SUM(I60:I64)</f>
        <v>18748.345</v>
      </c>
    </row>
    <row r="66" spans="1:9" ht="15" customHeight="1">
      <c r="A66" s="209" t="s">
        <v>88</v>
      </c>
      <c r="B66" s="210"/>
      <c r="C66" s="210"/>
      <c r="D66" s="210"/>
      <c r="E66" s="210"/>
      <c r="F66" s="210"/>
      <c r="G66" s="210"/>
      <c r="H66" s="210"/>
      <c r="I66" s="211"/>
    </row>
    <row r="67" spans="1:9" ht="15" customHeight="1">
      <c r="A67" s="187"/>
      <c r="B67" s="187"/>
      <c r="C67" s="188" t="s">
        <v>60</v>
      </c>
      <c r="D67" s="189" t="s">
        <v>75</v>
      </c>
      <c r="E67" s="188"/>
      <c r="F67" s="190"/>
      <c r="G67" s="191"/>
      <c r="H67" s="191"/>
      <c r="I67" s="192"/>
    </row>
    <row r="68" spans="1:9" ht="15" customHeight="1">
      <c r="A68" s="186" t="s">
        <v>77</v>
      </c>
      <c r="B68" s="176">
        <v>79473</v>
      </c>
      <c r="C68" s="132" t="s">
        <v>0</v>
      </c>
      <c r="D68" s="171" t="s">
        <v>78</v>
      </c>
      <c r="E68" s="172" t="s">
        <v>3</v>
      </c>
      <c r="F68" s="173">
        <v>60</v>
      </c>
      <c r="G68" s="169">
        <v>5.12</v>
      </c>
      <c r="H68" s="169">
        <f>ROUND((G68*$J$12),2)</f>
        <v>6.45</v>
      </c>
      <c r="I68" s="170">
        <f>H68*F68</f>
        <v>387</v>
      </c>
    </row>
    <row r="69" spans="1:9" ht="15" customHeight="1">
      <c r="A69" s="186" t="s">
        <v>77</v>
      </c>
      <c r="B69" s="164">
        <v>79472</v>
      </c>
      <c r="C69" s="132" t="s">
        <v>11</v>
      </c>
      <c r="D69" s="171" t="s">
        <v>79</v>
      </c>
      <c r="E69" s="172" t="s">
        <v>2</v>
      </c>
      <c r="F69" s="173">
        <v>750</v>
      </c>
      <c r="G69" s="169">
        <v>0.46</v>
      </c>
      <c r="H69" s="169">
        <f>ROUND((G69*$J$12),2)</f>
        <v>0.58</v>
      </c>
      <c r="I69" s="170">
        <f>H69*F69</f>
        <v>434.99999999999994</v>
      </c>
    </row>
    <row r="70" spans="1:9" ht="15" customHeight="1">
      <c r="A70" s="186"/>
      <c r="B70" s="131"/>
      <c r="C70" s="197" t="s">
        <v>62</v>
      </c>
      <c r="D70" s="185" t="s">
        <v>76</v>
      </c>
      <c r="E70" s="172"/>
      <c r="F70" s="173"/>
      <c r="G70" s="169"/>
      <c r="H70" s="169"/>
      <c r="I70" s="170"/>
    </row>
    <row r="71" spans="1:9" ht="15" customHeight="1">
      <c r="A71" s="186"/>
      <c r="B71" s="131">
        <v>96402</v>
      </c>
      <c r="C71" s="132" t="s">
        <v>7</v>
      </c>
      <c r="D71" s="171" t="s">
        <v>80</v>
      </c>
      <c r="E71" s="172" t="s">
        <v>2</v>
      </c>
      <c r="F71" s="173">
        <v>750</v>
      </c>
      <c r="G71" s="169">
        <v>2.52</v>
      </c>
      <c r="H71" s="169">
        <f>ROUND((G71*$J$12),2)</f>
        <v>3.18</v>
      </c>
      <c r="I71" s="170">
        <f>F71*H71</f>
        <v>2385</v>
      </c>
    </row>
    <row r="72" spans="1:9" ht="15" customHeight="1">
      <c r="A72" s="186" t="s">
        <v>77</v>
      </c>
      <c r="B72" s="176">
        <v>95990</v>
      </c>
      <c r="C72" s="132" t="s">
        <v>40</v>
      </c>
      <c r="D72" s="171" t="s">
        <v>81</v>
      </c>
      <c r="E72" s="172" t="s">
        <v>3</v>
      </c>
      <c r="F72" s="173">
        <v>22.5</v>
      </c>
      <c r="G72" s="169">
        <v>788.61</v>
      </c>
      <c r="H72" s="169">
        <f>ROUND((G72*$J$12),2)</f>
        <v>993.73</v>
      </c>
      <c r="I72" s="170">
        <f>H72*F72</f>
        <v>22358.925</v>
      </c>
    </row>
    <row r="73" spans="1:9" ht="15" customHeight="1">
      <c r="A73" s="186"/>
      <c r="B73" s="176"/>
      <c r="C73" s="132"/>
      <c r="D73" s="208" t="s">
        <v>82</v>
      </c>
      <c r="E73" s="208"/>
      <c r="F73" s="208"/>
      <c r="G73" s="208"/>
      <c r="H73" s="182"/>
      <c r="I73" s="175">
        <f>SUM(I68:I72)</f>
        <v>25565.925</v>
      </c>
    </row>
    <row r="74" spans="1:9" ht="15" customHeight="1">
      <c r="A74" s="209" t="s">
        <v>89</v>
      </c>
      <c r="B74" s="210"/>
      <c r="C74" s="210"/>
      <c r="D74" s="210"/>
      <c r="E74" s="210"/>
      <c r="F74" s="210"/>
      <c r="G74" s="210"/>
      <c r="H74" s="210"/>
      <c r="I74" s="211"/>
    </row>
    <row r="75" spans="1:9" ht="15" customHeight="1">
      <c r="A75" s="187"/>
      <c r="B75" s="187"/>
      <c r="C75" s="188" t="s">
        <v>60</v>
      </c>
      <c r="D75" s="189" t="s">
        <v>75</v>
      </c>
      <c r="E75" s="188"/>
      <c r="F75" s="190"/>
      <c r="G75" s="191"/>
      <c r="H75" s="191"/>
      <c r="I75" s="192"/>
    </row>
    <row r="76" spans="1:9" ht="15" customHeight="1">
      <c r="A76" s="186" t="s">
        <v>77</v>
      </c>
      <c r="B76" s="176">
        <v>79473</v>
      </c>
      <c r="C76" s="132" t="s">
        <v>0</v>
      </c>
      <c r="D76" s="171" t="s">
        <v>78</v>
      </c>
      <c r="E76" s="172" t="s">
        <v>3</v>
      </c>
      <c r="F76" s="173">
        <v>48.8</v>
      </c>
      <c r="G76" s="169">
        <v>5.12</v>
      </c>
      <c r="H76" s="169">
        <f>ROUND((G76*$J$12),2)</f>
        <v>6.45</v>
      </c>
      <c r="I76" s="170">
        <f>H76*F76</f>
        <v>314.76</v>
      </c>
    </row>
    <row r="77" spans="1:9" ht="15" customHeight="1">
      <c r="A77" s="186" t="s">
        <v>77</v>
      </c>
      <c r="B77" s="164">
        <v>79472</v>
      </c>
      <c r="C77" s="132" t="s">
        <v>11</v>
      </c>
      <c r="D77" s="171" t="s">
        <v>79</v>
      </c>
      <c r="E77" s="172" t="s">
        <v>2</v>
      </c>
      <c r="F77" s="173">
        <v>610</v>
      </c>
      <c r="G77" s="169">
        <v>0.46</v>
      </c>
      <c r="H77" s="169">
        <f>ROUND((G77*$J$12),2)</f>
        <v>0.58</v>
      </c>
      <c r="I77" s="170">
        <f>H77*F77</f>
        <v>353.79999999999995</v>
      </c>
    </row>
    <row r="78" spans="1:9" ht="15" customHeight="1">
      <c r="A78" s="186"/>
      <c r="B78" s="131"/>
      <c r="C78" s="197" t="s">
        <v>62</v>
      </c>
      <c r="D78" s="185" t="s">
        <v>76</v>
      </c>
      <c r="E78" s="172"/>
      <c r="F78" s="173"/>
      <c r="G78" s="169"/>
      <c r="H78" s="169"/>
      <c r="I78" s="170"/>
    </row>
    <row r="79" spans="1:9" ht="15" customHeight="1">
      <c r="A79" s="186"/>
      <c r="B79" s="131">
        <v>96402</v>
      </c>
      <c r="C79" s="132" t="s">
        <v>7</v>
      </c>
      <c r="D79" s="171" t="s">
        <v>80</v>
      </c>
      <c r="E79" s="172" t="s">
        <v>2</v>
      </c>
      <c r="F79" s="173">
        <v>610</v>
      </c>
      <c r="G79" s="169">
        <v>2.52</v>
      </c>
      <c r="H79" s="169">
        <f>ROUND((G79*$J$12),2)</f>
        <v>3.18</v>
      </c>
      <c r="I79" s="170">
        <f>F79*H79</f>
        <v>1939.8000000000002</v>
      </c>
    </row>
    <row r="80" spans="1:9" ht="15" customHeight="1">
      <c r="A80" s="186" t="s">
        <v>77</v>
      </c>
      <c r="B80" s="176">
        <v>95990</v>
      </c>
      <c r="C80" s="132" t="s">
        <v>40</v>
      </c>
      <c r="D80" s="171" t="s">
        <v>81</v>
      </c>
      <c r="E80" s="172" t="s">
        <v>3</v>
      </c>
      <c r="F80" s="173">
        <v>18.3</v>
      </c>
      <c r="G80" s="169">
        <v>788.61</v>
      </c>
      <c r="H80" s="169">
        <f>ROUND((G80*$J$12),2)</f>
        <v>993.73</v>
      </c>
      <c r="I80" s="170">
        <f>H80*F80</f>
        <v>18185.259000000002</v>
      </c>
    </row>
    <row r="81" spans="1:9" ht="15" customHeight="1">
      <c r="A81" s="186"/>
      <c r="B81" s="176"/>
      <c r="C81" s="132"/>
      <c r="D81" s="208" t="s">
        <v>82</v>
      </c>
      <c r="E81" s="208"/>
      <c r="F81" s="208"/>
      <c r="G81" s="208"/>
      <c r="H81" s="182"/>
      <c r="I81" s="175">
        <f>SUM(I76:I80)</f>
        <v>20793.619000000002</v>
      </c>
    </row>
    <row r="82" spans="1:9" ht="15" customHeight="1">
      <c r="A82" s="209" t="s">
        <v>90</v>
      </c>
      <c r="B82" s="210"/>
      <c r="C82" s="210"/>
      <c r="D82" s="210"/>
      <c r="E82" s="210"/>
      <c r="F82" s="210"/>
      <c r="G82" s="210"/>
      <c r="H82" s="210"/>
      <c r="I82" s="211"/>
    </row>
    <row r="83" spans="1:9" ht="15" customHeight="1">
      <c r="A83" s="187"/>
      <c r="B83" s="187"/>
      <c r="C83" s="188" t="s">
        <v>60</v>
      </c>
      <c r="D83" s="189" t="s">
        <v>75</v>
      </c>
      <c r="E83" s="188"/>
      <c r="F83" s="190"/>
      <c r="G83" s="191"/>
      <c r="H83" s="191"/>
      <c r="I83" s="192"/>
    </row>
    <row r="84" spans="1:9" ht="15" customHeight="1">
      <c r="A84" s="186" t="s">
        <v>77</v>
      </c>
      <c r="B84" s="176">
        <v>79473</v>
      </c>
      <c r="C84" s="132" t="s">
        <v>0</v>
      </c>
      <c r="D84" s="171" t="s">
        <v>78</v>
      </c>
      <c r="E84" s="172" t="s">
        <v>3</v>
      </c>
      <c r="F84" s="173">
        <v>43.2</v>
      </c>
      <c r="G84" s="169">
        <v>5.12</v>
      </c>
      <c r="H84" s="169">
        <f>ROUND((G84*$J$12),2)</f>
        <v>6.45</v>
      </c>
      <c r="I84" s="170">
        <f>H84*F84</f>
        <v>278.64000000000004</v>
      </c>
    </row>
    <row r="85" spans="1:9" ht="15" customHeight="1">
      <c r="A85" s="186" t="s">
        <v>77</v>
      </c>
      <c r="B85" s="164">
        <v>79472</v>
      </c>
      <c r="C85" s="132" t="s">
        <v>11</v>
      </c>
      <c r="D85" s="171" t="s">
        <v>79</v>
      </c>
      <c r="E85" s="172" t="s">
        <v>2</v>
      </c>
      <c r="F85" s="173">
        <v>540</v>
      </c>
      <c r="G85" s="169">
        <v>0.46</v>
      </c>
      <c r="H85" s="169">
        <f>ROUND((G85*$J$12),2)</f>
        <v>0.58</v>
      </c>
      <c r="I85" s="170">
        <f>H85*F85</f>
        <v>313.2</v>
      </c>
    </row>
    <row r="86" spans="1:9" ht="15" customHeight="1">
      <c r="A86" s="186"/>
      <c r="B86" s="131"/>
      <c r="C86" s="197" t="s">
        <v>62</v>
      </c>
      <c r="D86" s="185" t="s">
        <v>76</v>
      </c>
      <c r="E86" s="172"/>
      <c r="F86" s="173"/>
      <c r="G86" s="169"/>
      <c r="H86" s="169"/>
      <c r="I86" s="170"/>
    </row>
    <row r="87" spans="1:9" ht="15" customHeight="1">
      <c r="A87" s="186"/>
      <c r="B87" s="131">
        <v>96402</v>
      </c>
      <c r="C87" s="132" t="s">
        <v>7</v>
      </c>
      <c r="D87" s="171" t="s">
        <v>80</v>
      </c>
      <c r="E87" s="172" t="s">
        <v>2</v>
      </c>
      <c r="F87" s="173">
        <v>540</v>
      </c>
      <c r="G87" s="169">
        <v>2.52</v>
      </c>
      <c r="H87" s="169">
        <f>ROUND((G87*$J$12),2)</f>
        <v>3.18</v>
      </c>
      <c r="I87" s="170">
        <f>F87*H87</f>
        <v>1717.2</v>
      </c>
    </row>
    <row r="88" spans="1:9" ht="15" customHeight="1">
      <c r="A88" s="186" t="s">
        <v>77</v>
      </c>
      <c r="B88" s="176">
        <v>95990</v>
      </c>
      <c r="C88" s="132" t="s">
        <v>40</v>
      </c>
      <c r="D88" s="171" t="s">
        <v>81</v>
      </c>
      <c r="E88" s="172" t="s">
        <v>3</v>
      </c>
      <c r="F88" s="173">
        <v>16.2</v>
      </c>
      <c r="G88" s="169">
        <v>788.61</v>
      </c>
      <c r="H88" s="169">
        <f>ROUND((G88*$J$12),2)</f>
        <v>993.73</v>
      </c>
      <c r="I88" s="170">
        <f>H88*F88</f>
        <v>16098.426</v>
      </c>
    </row>
    <row r="89" spans="1:9" ht="15" customHeight="1">
      <c r="A89" s="186"/>
      <c r="B89" s="176"/>
      <c r="C89" s="132"/>
      <c r="D89" s="208" t="s">
        <v>82</v>
      </c>
      <c r="E89" s="208"/>
      <c r="F89" s="208"/>
      <c r="G89" s="208"/>
      <c r="H89" s="182"/>
      <c r="I89" s="175">
        <f>SUM(I84:I88)</f>
        <v>18407.466</v>
      </c>
    </row>
    <row r="90" spans="1:9" ht="15" customHeight="1">
      <c r="A90" s="209" t="s">
        <v>91</v>
      </c>
      <c r="B90" s="210"/>
      <c r="C90" s="210"/>
      <c r="D90" s="210"/>
      <c r="E90" s="210"/>
      <c r="F90" s="210"/>
      <c r="G90" s="210"/>
      <c r="H90" s="210"/>
      <c r="I90" s="211"/>
    </row>
    <row r="91" spans="1:9" ht="15" customHeight="1">
      <c r="A91" s="187"/>
      <c r="B91" s="187"/>
      <c r="C91" s="188" t="s">
        <v>60</v>
      </c>
      <c r="D91" s="189" t="s">
        <v>75</v>
      </c>
      <c r="E91" s="188"/>
      <c r="F91" s="190"/>
      <c r="G91" s="191"/>
      <c r="H91" s="191"/>
      <c r="I91" s="192"/>
    </row>
    <row r="92" spans="1:9" ht="15" customHeight="1">
      <c r="A92" s="186" t="s">
        <v>77</v>
      </c>
      <c r="B92" s="176">
        <v>79473</v>
      </c>
      <c r="C92" s="132" t="s">
        <v>0</v>
      </c>
      <c r="D92" s="171" t="s">
        <v>78</v>
      </c>
      <c r="E92" s="172" t="s">
        <v>3</v>
      </c>
      <c r="F92" s="173">
        <v>42</v>
      </c>
      <c r="G92" s="169">
        <v>5.12</v>
      </c>
      <c r="H92" s="169">
        <f>ROUND((G92*$J$12),2)</f>
        <v>6.45</v>
      </c>
      <c r="I92" s="170">
        <f>H92*F92</f>
        <v>270.90000000000003</v>
      </c>
    </row>
    <row r="93" spans="1:9" ht="15" customHeight="1">
      <c r="A93" s="186" t="s">
        <v>77</v>
      </c>
      <c r="B93" s="164">
        <v>79472</v>
      </c>
      <c r="C93" s="132" t="s">
        <v>11</v>
      </c>
      <c r="D93" s="171" t="s">
        <v>79</v>
      </c>
      <c r="E93" s="172" t="s">
        <v>2</v>
      </c>
      <c r="F93" s="173">
        <v>525</v>
      </c>
      <c r="G93" s="169">
        <v>0.46</v>
      </c>
      <c r="H93" s="169">
        <f>ROUND((G93*$J$12),2)</f>
        <v>0.58</v>
      </c>
      <c r="I93" s="170">
        <f>H93*F93</f>
        <v>304.5</v>
      </c>
    </row>
    <row r="94" spans="1:9" ht="15" customHeight="1">
      <c r="A94" s="186"/>
      <c r="B94" s="131"/>
      <c r="C94" s="197" t="s">
        <v>62</v>
      </c>
      <c r="D94" s="185" t="s">
        <v>76</v>
      </c>
      <c r="E94" s="172"/>
      <c r="F94" s="173"/>
      <c r="G94" s="169"/>
      <c r="H94" s="169"/>
      <c r="I94" s="170"/>
    </row>
    <row r="95" spans="1:9" ht="15" customHeight="1">
      <c r="A95" s="186"/>
      <c r="B95" s="131">
        <v>96402</v>
      </c>
      <c r="C95" s="132" t="s">
        <v>7</v>
      </c>
      <c r="D95" s="171" t="s">
        <v>80</v>
      </c>
      <c r="E95" s="172" t="s">
        <v>2</v>
      </c>
      <c r="F95" s="173">
        <v>525</v>
      </c>
      <c r="G95" s="169">
        <v>2.52</v>
      </c>
      <c r="H95" s="169">
        <f>ROUND((G95*$J$12),2)</f>
        <v>3.18</v>
      </c>
      <c r="I95" s="170">
        <f>F95*H95</f>
        <v>1669.5</v>
      </c>
    </row>
    <row r="96" spans="1:9" ht="15" customHeight="1">
      <c r="A96" s="186" t="s">
        <v>77</v>
      </c>
      <c r="B96" s="176">
        <v>95990</v>
      </c>
      <c r="C96" s="132" t="s">
        <v>40</v>
      </c>
      <c r="D96" s="171" t="s">
        <v>81</v>
      </c>
      <c r="E96" s="172" t="s">
        <v>3</v>
      </c>
      <c r="F96" s="173">
        <v>15.75</v>
      </c>
      <c r="G96" s="169">
        <v>788.61</v>
      </c>
      <c r="H96" s="169">
        <f>ROUND((G96*$J$12),2)</f>
        <v>993.73</v>
      </c>
      <c r="I96" s="170">
        <f>H96*F96</f>
        <v>15651.2475</v>
      </c>
    </row>
    <row r="97" spans="1:9" ht="15" customHeight="1">
      <c r="A97" s="186"/>
      <c r="B97" s="176"/>
      <c r="C97" s="132"/>
      <c r="D97" s="208" t="s">
        <v>82</v>
      </c>
      <c r="E97" s="208"/>
      <c r="F97" s="208"/>
      <c r="G97" s="208"/>
      <c r="H97" s="182"/>
      <c r="I97" s="175">
        <f>SUM(I92:I96)</f>
        <v>17896.1475</v>
      </c>
    </row>
    <row r="98" spans="1:9" ht="15" customHeight="1">
      <c r="A98" s="209" t="s">
        <v>92</v>
      </c>
      <c r="B98" s="210"/>
      <c r="C98" s="210"/>
      <c r="D98" s="210"/>
      <c r="E98" s="210"/>
      <c r="F98" s="210"/>
      <c r="G98" s="210"/>
      <c r="H98" s="210"/>
      <c r="I98" s="211"/>
    </row>
    <row r="99" spans="1:9" ht="15" customHeight="1">
      <c r="A99" s="209" t="s">
        <v>93</v>
      </c>
      <c r="B99" s="210"/>
      <c r="C99" s="210"/>
      <c r="D99" s="210"/>
      <c r="E99" s="210"/>
      <c r="F99" s="210"/>
      <c r="G99" s="210"/>
      <c r="H99" s="210"/>
      <c r="I99" s="211"/>
    </row>
    <row r="100" spans="1:9" ht="15" customHeight="1">
      <c r="A100" s="186" t="s">
        <v>77</v>
      </c>
      <c r="B100" s="176">
        <v>79473</v>
      </c>
      <c r="C100" s="132" t="s">
        <v>0</v>
      </c>
      <c r="D100" s="171" t="s">
        <v>78</v>
      </c>
      <c r="E100" s="172" t="s">
        <v>3</v>
      </c>
      <c r="F100" s="173">
        <v>67.2</v>
      </c>
      <c r="G100" s="169">
        <v>5.12</v>
      </c>
      <c r="H100" s="169">
        <f>ROUND((G100*$J$12),2)</f>
        <v>6.45</v>
      </c>
      <c r="I100" s="170">
        <f>H100*F100</f>
        <v>433.44000000000005</v>
      </c>
    </row>
    <row r="101" spans="1:9" ht="15" customHeight="1">
      <c r="A101" s="186" t="s">
        <v>77</v>
      </c>
      <c r="B101" s="164">
        <v>79472</v>
      </c>
      <c r="C101" s="132" t="s">
        <v>11</v>
      </c>
      <c r="D101" s="171" t="s">
        <v>79</v>
      </c>
      <c r="E101" s="172" t="s">
        <v>2</v>
      </c>
      <c r="F101" s="173">
        <v>840</v>
      </c>
      <c r="G101" s="169">
        <v>0.46</v>
      </c>
      <c r="H101" s="169">
        <f>ROUND((G101*$J$12),2)</f>
        <v>0.58</v>
      </c>
      <c r="I101" s="170">
        <f>H101*F101</f>
        <v>487.2</v>
      </c>
    </row>
    <row r="102" spans="1:9" ht="15" customHeight="1">
      <c r="A102" s="186"/>
      <c r="B102" s="131"/>
      <c r="C102" s="197" t="s">
        <v>62</v>
      </c>
      <c r="D102" s="185" t="s">
        <v>76</v>
      </c>
      <c r="E102" s="172"/>
      <c r="F102" s="173"/>
      <c r="G102" s="169"/>
      <c r="H102" s="169"/>
      <c r="I102" s="170"/>
    </row>
    <row r="103" spans="1:9" ht="15" customHeight="1">
      <c r="A103" s="186"/>
      <c r="B103" s="131">
        <v>96402</v>
      </c>
      <c r="C103" s="132" t="s">
        <v>7</v>
      </c>
      <c r="D103" s="171" t="s">
        <v>80</v>
      </c>
      <c r="E103" s="172" t="s">
        <v>2</v>
      </c>
      <c r="F103" s="173">
        <v>840</v>
      </c>
      <c r="G103" s="169">
        <v>2.52</v>
      </c>
      <c r="H103" s="169">
        <f>ROUND((G103*$J$12),2)</f>
        <v>3.18</v>
      </c>
      <c r="I103" s="170">
        <f>F103*H103</f>
        <v>2671.2000000000003</v>
      </c>
    </row>
    <row r="104" spans="1:9" ht="15" customHeight="1">
      <c r="A104" s="186" t="s">
        <v>77</v>
      </c>
      <c r="B104" s="176">
        <v>95990</v>
      </c>
      <c r="C104" s="132" t="s">
        <v>40</v>
      </c>
      <c r="D104" s="171" t="s">
        <v>81</v>
      </c>
      <c r="E104" s="172" t="s">
        <v>3</v>
      </c>
      <c r="F104" s="173">
        <v>25.2</v>
      </c>
      <c r="G104" s="169">
        <v>788.61</v>
      </c>
      <c r="H104" s="169">
        <f>ROUND((G104*$J$12),2)</f>
        <v>993.73</v>
      </c>
      <c r="I104" s="170">
        <f>H104*F104</f>
        <v>25041.996</v>
      </c>
    </row>
    <row r="105" spans="1:9" ht="15" customHeight="1">
      <c r="A105" s="186"/>
      <c r="B105" s="176"/>
      <c r="C105" s="132"/>
      <c r="D105" s="208" t="s">
        <v>82</v>
      </c>
      <c r="E105" s="208"/>
      <c r="F105" s="208"/>
      <c r="G105" s="208"/>
      <c r="H105" s="182"/>
      <c r="I105" s="175">
        <f>SUM(I100:I104)</f>
        <v>28633.836</v>
      </c>
    </row>
    <row r="106" spans="1:9" ht="15" customHeight="1">
      <c r="A106" s="209" t="s">
        <v>94</v>
      </c>
      <c r="B106" s="210"/>
      <c r="C106" s="210"/>
      <c r="D106" s="210"/>
      <c r="E106" s="210"/>
      <c r="F106" s="210"/>
      <c r="G106" s="210"/>
      <c r="H106" s="210"/>
      <c r="I106" s="211"/>
    </row>
    <row r="107" spans="1:9" ht="15" customHeight="1">
      <c r="A107" s="186" t="s">
        <v>77</v>
      </c>
      <c r="B107" s="176">
        <v>79473</v>
      </c>
      <c r="C107" s="132" t="s">
        <v>0</v>
      </c>
      <c r="D107" s="171" t="s">
        <v>78</v>
      </c>
      <c r="E107" s="172" t="s">
        <v>3</v>
      </c>
      <c r="F107" s="173">
        <v>235.2</v>
      </c>
      <c r="G107" s="169">
        <v>5.12</v>
      </c>
      <c r="H107" s="169">
        <f>ROUND((G107*$J$12),2)</f>
        <v>6.45</v>
      </c>
      <c r="I107" s="170">
        <f>H107*F107</f>
        <v>1517.04</v>
      </c>
    </row>
    <row r="108" spans="1:9" ht="15" customHeight="1">
      <c r="A108" s="186" t="s">
        <v>77</v>
      </c>
      <c r="B108" s="164">
        <v>79472</v>
      </c>
      <c r="C108" s="132" t="s">
        <v>11</v>
      </c>
      <c r="D108" s="171" t="s">
        <v>79</v>
      </c>
      <c r="E108" s="172" t="s">
        <v>2</v>
      </c>
      <c r="F108" s="173">
        <v>2940</v>
      </c>
      <c r="G108" s="169">
        <v>0.46</v>
      </c>
      <c r="H108" s="169">
        <f>ROUND((G108*$J$12),2)</f>
        <v>0.58</v>
      </c>
      <c r="I108" s="170">
        <f>H108*F108</f>
        <v>1705.1999999999998</v>
      </c>
    </row>
    <row r="109" spans="1:9" ht="15" customHeight="1">
      <c r="A109" s="186"/>
      <c r="B109" s="131"/>
      <c r="C109" s="197" t="s">
        <v>62</v>
      </c>
      <c r="D109" s="185" t="s">
        <v>76</v>
      </c>
      <c r="E109" s="172"/>
      <c r="F109" s="173"/>
      <c r="G109" s="169"/>
      <c r="H109" s="169"/>
      <c r="I109" s="170"/>
    </row>
    <row r="110" spans="1:9" ht="15" customHeight="1">
      <c r="A110" s="186"/>
      <c r="B110" s="131">
        <v>96402</v>
      </c>
      <c r="C110" s="132" t="s">
        <v>7</v>
      </c>
      <c r="D110" s="171" t="s">
        <v>80</v>
      </c>
      <c r="E110" s="172" t="s">
        <v>2</v>
      </c>
      <c r="F110" s="173">
        <v>2940</v>
      </c>
      <c r="G110" s="169">
        <v>2.52</v>
      </c>
      <c r="H110" s="169">
        <f>ROUND((G110*$J$12),2)</f>
        <v>3.18</v>
      </c>
      <c r="I110" s="170">
        <f>F110*H110</f>
        <v>9349.2</v>
      </c>
    </row>
    <row r="111" spans="1:9" ht="15" customHeight="1">
      <c r="A111" s="186" t="s">
        <v>77</v>
      </c>
      <c r="B111" s="176">
        <v>95990</v>
      </c>
      <c r="C111" s="132" t="s">
        <v>40</v>
      </c>
      <c r="D111" s="171" t="s">
        <v>81</v>
      </c>
      <c r="E111" s="172" t="s">
        <v>3</v>
      </c>
      <c r="F111" s="173">
        <v>88.2</v>
      </c>
      <c r="G111" s="169">
        <v>788.61</v>
      </c>
      <c r="H111" s="169">
        <f>ROUND((G111*$J$12),2)</f>
        <v>993.73</v>
      </c>
      <c r="I111" s="170">
        <f>H111*F111</f>
        <v>87646.986</v>
      </c>
    </row>
    <row r="112" spans="1:9" ht="15" customHeight="1">
      <c r="A112" s="186"/>
      <c r="B112" s="176"/>
      <c r="C112" s="132"/>
      <c r="D112" s="208" t="s">
        <v>82</v>
      </c>
      <c r="E112" s="208"/>
      <c r="F112" s="208"/>
      <c r="G112" s="208"/>
      <c r="H112" s="182"/>
      <c r="I112" s="175">
        <f>SUM(I107:I111)</f>
        <v>100218.426</v>
      </c>
    </row>
    <row r="113" spans="1:9" ht="15" customHeight="1">
      <c r="A113" s="186"/>
      <c r="B113" s="176"/>
      <c r="C113" s="132"/>
      <c r="D113" s="182"/>
      <c r="E113" s="182"/>
      <c r="F113" s="182"/>
      <c r="G113" s="182"/>
      <c r="H113" s="182"/>
      <c r="I113" s="175"/>
    </row>
    <row r="114" spans="1:9" ht="15" customHeight="1">
      <c r="A114" s="186"/>
      <c r="B114" s="176"/>
      <c r="C114" s="132"/>
      <c r="D114" s="182"/>
      <c r="E114" s="182"/>
      <c r="F114" s="182"/>
      <c r="G114" s="182"/>
      <c r="H114" s="182"/>
      <c r="I114" s="175"/>
    </row>
    <row r="115" spans="1:9" ht="15" customHeight="1">
      <c r="A115" s="186"/>
      <c r="B115" s="176"/>
      <c r="C115" s="132"/>
      <c r="D115" s="182"/>
      <c r="E115" s="182"/>
      <c r="F115" s="182"/>
      <c r="G115" s="182"/>
      <c r="H115" s="182"/>
      <c r="I115" s="175"/>
    </row>
    <row r="116" spans="1:9" ht="15" customHeight="1">
      <c r="A116" s="186"/>
      <c r="B116" s="176"/>
      <c r="C116" s="132"/>
      <c r="D116" s="182"/>
      <c r="E116" s="182"/>
      <c r="F116" s="182"/>
      <c r="G116" s="182"/>
      <c r="H116" s="182"/>
      <c r="I116" s="175"/>
    </row>
    <row r="117" spans="1:9" ht="15" customHeight="1">
      <c r="A117" s="186"/>
      <c r="B117" s="176"/>
      <c r="C117" s="132"/>
      <c r="D117" s="182"/>
      <c r="E117" s="182"/>
      <c r="F117" s="182"/>
      <c r="G117" s="182"/>
      <c r="H117" s="182"/>
      <c r="I117" s="175"/>
    </row>
    <row r="118" spans="1:9" ht="15" customHeight="1">
      <c r="A118" s="186"/>
      <c r="B118" s="176"/>
      <c r="C118" s="132"/>
      <c r="D118" s="182"/>
      <c r="E118" s="182"/>
      <c r="F118" s="182"/>
      <c r="G118" s="182"/>
      <c r="H118" s="182"/>
      <c r="I118" s="175"/>
    </row>
    <row r="119" spans="1:10" ht="15">
      <c r="A119" s="135"/>
      <c r="B119" s="135"/>
      <c r="C119" s="135"/>
      <c r="D119" s="212" t="s">
        <v>63</v>
      </c>
      <c r="E119" s="212"/>
      <c r="F119" s="212"/>
      <c r="G119" s="212"/>
      <c r="H119" s="157"/>
      <c r="I119" s="136">
        <f>I16+I25+I33+I41+I49+I57+I65+I73+I81+I89+I97+I105+I112</f>
        <v>330043.9621</v>
      </c>
      <c r="J119" s="137"/>
    </row>
  </sheetData>
  <mergeCells count="39">
    <mergeCell ref="A2:D2"/>
    <mergeCell ref="B5:C5"/>
    <mergeCell ref="A10:A11"/>
    <mergeCell ref="B10:B11"/>
    <mergeCell ref="C10:C11"/>
    <mergeCell ref="D10:D11"/>
    <mergeCell ref="D119:G119"/>
    <mergeCell ref="H10:H11"/>
    <mergeCell ref="I10:I11"/>
    <mergeCell ref="D25:G25"/>
    <mergeCell ref="D33:G33"/>
    <mergeCell ref="D16:G16"/>
    <mergeCell ref="E10:E11"/>
    <mergeCell ref="F10:F11"/>
    <mergeCell ref="G10:G11"/>
    <mergeCell ref="A17:I17"/>
    <mergeCell ref="A18:I18"/>
    <mergeCell ref="A26:I26"/>
    <mergeCell ref="A34:I34"/>
    <mergeCell ref="D41:G41"/>
    <mergeCell ref="A42:I42"/>
    <mergeCell ref="D49:G49"/>
    <mergeCell ref="A50:I50"/>
    <mergeCell ref="D57:G57"/>
    <mergeCell ref="A58:I58"/>
    <mergeCell ref="D65:G65"/>
    <mergeCell ref="A66:I66"/>
    <mergeCell ref="D73:G73"/>
    <mergeCell ref="A74:I74"/>
    <mergeCell ref="D81:G81"/>
    <mergeCell ref="D105:G105"/>
    <mergeCell ref="A99:I99"/>
    <mergeCell ref="A106:I106"/>
    <mergeCell ref="D112:G112"/>
    <mergeCell ref="A82:I82"/>
    <mergeCell ref="D89:G89"/>
    <mergeCell ref="A90:I90"/>
    <mergeCell ref="D97:G97"/>
    <mergeCell ref="A98:I98"/>
  </mergeCells>
  <printOptions horizontalCentered="1"/>
  <pageMargins left="0" right="0" top="0.7874015748031497" bottom="0.3937007874015748" header="0.1968503937007874" footer="0.5118110236220472"/>
  <pageSetup horizontalDpi="300" verticalDpi="300" orientation="portrait" paperSize="9" scale="54" r:id="rId4"/>
  <headerFooter alignWithMargins="0">
    <oddFooter>&amp;CAv. 19 de Novembro, nº 1610 -  CEP: 68.330-000 - Porto de Móz - Pará
Fones: (93) 3793-1196, 3793-1191
CNPJ: 05.183.827/0001-00&amp;RPag. &amp;P / &amp;N</oddFooter>
  </headerFooter>
  <rowBreaks count="1" manualBreakCount="1">
    <brk id="89" max="16383" man="1"/>
  </rowBreaks>
  <drawing r:id="rId3"/>
  <legacyDrawing r:id="rId2"/>
  <oleObjects>
    <mc:AlternateContent xmlns:mc="http://schemas.openxmlformats.org/markup-compatibility/2006">
      <mc:Choice Requires="x14">
        <oleObject progId="Word.Document.12" shapeId="11265" r:id="rId1">
          <objectPr r:id="rId5">
            <anchor>
              <from>
                <xdr:col>3</xdr:col>
                <xdr:colOff>3524250</xdr:colOff>
                <xdr:row>0</xdr:row>
                <xdr:rowOff>152400</xdr:rowOff>
              </from>
              <to>
                <xdr:col>7</xdr:col>
                <xdr:colOff>1057275</xdr:colOff>
                <xdr:row>6</xdr:row>
                <xdr:rowOff>76200</xdr:rowOff>
              </to>
            </anchor>
          </objectPr>
        </oleObject>
      </mc:Choice>
      <mc:Fallback>
        <oleObject progId="Word.Document.12" shapeId="11265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2019-08-28T15:09:50Z</dcterms:modified>
  <cp:category/>
  <cp:version/>
  <cp:contentType/>
  <cp:contentStatus/>
</cp:coreProperties>
</file>