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635" activeTab="0"/>
  </bookViews>
  <sheets>
    <sheet name="Orçamento" sheetId="1" r:id="rId1"/>
    <sheet name="BDI" sheetId="2" r:id="rId2"/>
    <sheet name="cronograma" sheetId="3" r:id="rId3"/>
  </sheets>
  <definedNames>
    <definedName name="_xlnm.Print_Area" localSheetId="1">'BDI'!$A$1:$I$46</definedName>
    <definedName name="_xlnm.Print_Area" localSheetId="2">'cronograma'!$A$1:$P$32</definedName>
    <definedName name="_xlnm.Print_Area" localSheetId="0">'Orçamento'!$A$5:$I$59</definedName>
    <definedName name="_xlnm.Print_Titles" localSheetId="0">'Orçamento'!$14:$15</definedName>
  </definedNames>
  <calcPr fullCalcOnLoad="1"/>
</workbook>
</file>

<file path=xl/sharedStrings.xml><?xml version="1.0" encoding="utf-8"?>
<sst xmlns="http://schemas.openxmlformats.org/spreadsheetml/2006/main" count="156" uniqueCount="116">
  <si>
    <t>Item</t>
  </si>
  <si>
    <t>Discrição dos Serviços</t>
  </si>
  <si>
    <t>Unid.</t>
  </si>
  <si>
    <t>Quant.</t>
  </si>
  <si>
    <t>2.1</t>
  </si>
  <si>
    <t>m³</t>
  </si>
  <si>
    <t>1.2</t>
  </si>
  <si>
    <t>2</t>
  </si>
  <si>
    <t>TOTAL</t>
  </si>
  <si>
    <r>
      <t xml:space="preserve">CONTRATANTE: </t>
    </r>
    <r>
      <rPr>
        <sz val="11"/>
        <rFont val="Arial"/>
        <family val="2"/>
      </rPr>
      <t xml:space="preserve"> PREFEITURA MUNICIPAL DE OURÉM - PARÁ</t>
    </r>
  </si>
  <si>
    <r>
      <t xml:space="preserve">LOCAL: </t>
    </r>
    <r>
      <rPr>
        <sz val="11"/>
        <rFont val="Arial"/>
        <family val="2"/>
      </rPr>
      <t>OURÉM - PA</t>
    </r>
  </si>
  <si>
    <r>
      <t>VALOR:</t>
    </r>
    <r>
      <rPr>
        <sz val="11"/>
        <rFont val="Arial"/>
        <family val="2"/>
      </rPr>
      <t xml:space="preserve"> </t>
    </r>
  </si>
  <si>
    <r>
      <t>PRAZO:</t>
    </r>
    <r>
      <rPr>
        <sz val="11"/>
        <rFont val="Arial"/>
        <family val="2"/>
      </rPr>
      <t xml:space="preserve"> </t>
    </r>
  </si>
  <si>
    <t xml:space="preserve">PREÇO UNIT. </t>
  </si>
  <si>
    <t>VALOR TOTAL</t>
  </si>
  <si>
    <t>TABELA</t>
  </si>
  <si>
    <t>CÓDIGO</t>
  </si>
  <si>
    <t>ÍTEM</t>
  </si>
  <si>
    <t>DESCRIÇÃO</t>
  </si>
  <si>
    <t>1º MÊS</t>
  </si>
  <si>
    <t>2º MÊS</t>
  </si>
  <si>
    <t>CRONOGRAMA FÍSICO - FINANCEIRO</t>
  </si>
  <si>
    <t>1</t>
  </si>
  <si>
    <t>SERVIÇOS INICIAIS</t>
  </si>
  <si>
    <t>TOTAL DO ORÇAMENTO</t>
  </si>
  <si>
    <t>2.2</t>
  </si>
  <si>
    <t>2.3</t>
  </si>
  <si>
    <t>2.4</t>
  </si>
  <si>
    <t>SERVIÇOS FINAIS</t>
  </si>
  <si>
    <t>2.5</t>
  </si>
  <si>
    <t>PREÇO C/ BDI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</si>
  <si>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</si>
  <si>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</si>
  <si>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</si>
  <si>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</si>
  <si>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</si>
  <si>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</si>
  <si>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</si>
  <si>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</si>
  <si>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</si>
  <si>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</si>
  <si>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</si>
  <si>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</si>
  <si>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</si>
  <si>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</si>
  <si>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</si>
  <si>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CPRB</t>
  </si>
  <si>
    <t>Total Impostos =</t>
  </si>
  <si>
    <t>Fórmula para o cálculo de BDI</t>
  </si>
  <si>
    <t>Notas:</t>
  </si>
  <si>
    <t>1) Alíquota de ISS é determinada pela “Relação de Serviços”  do município onde se prestará o serviço conforme art. 1º e art.8º da Lei Complementar nº116/2001.</t>
  </si>
  <si>
    <t>2) Alíquota máxima de PIS é de até 1,65% conforme Lei nº10.637/02 em consonância com o Regime de Tributação da Empresa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</si>
  <si>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</si>
  <si>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</si>
  <si>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5) Antes da aplicação do BDI (Teto Empresa de Lucros Real ) os insumos constantes do art.3º da Lei nº10.637/02 deverão sofrer redução de 1,65%, após 31/12/2008, reduzir também do insumo o percentual de 7,6% da COFINS conforme art. 3º da Lei nº10.833/03 combinado com o inciso XX do art.10 da mesma Lei.</t>
  </si>
  <si>
    <t/>
  </si>
  <si>
    <t>BDI</t>
  </si>
  <si>
    <t>ENG. RESP. .:PATRICK DA SILVA SIDRIM CREA/PA 1517032679</t>
  </si>
  <si>
    <t>ENG. PATRICK DA SILVA SIDRIM CREA/PA 1517032679</t>
  </si>
  <si>
    <t>CREA/PA 1517032679</t>
  </si>
  <si>
    <t>3º MÊS</t>
  </si>
  <si>
    <t>4º MÊS</t>
  </si>
  <si>
    <t>2.6</t>
  </si>
  <si>
    <t>TOTAL DO SUB ITEM 1</t>
  </si>
  <si>
    <t xml:space="preserve">CONSERVAÇÕES DA RUAS:                                                                                                                        </t>
  </si>
  <si>
    <t>Escarificação dos buracos p/ recomposição de pedra preta</t>
  </si>
  <si>
    <t>Pintura de Ligação</t>
  </si>
  <si>
    <t>APLICAÇÃO DA MASSA ASFALTICA: TAPA BURACO</t>
  </si>
  <si>
    <t>Tv. Cipriano Santos (trecho: Av. Angelo Moretti até R. Rosa Costa)</t>
  </si>
  <si>
    <t>Tv. Lauro Soudré (trecho: R. Hemenergildo Alves até R. Rosa Costa)</t>
  </si>
  <si>
    <t>Tv. Lázaro Picanço (trecho: R. 15 de Novembro até Tv. Lauro Soudré)</t>
  </si>
  <si>
    <t>Tv. Tembés (trecho: R. Guamá até Pa 124)</t>
  </si>
  <si>
    <t>Tv. Joaquim Dionizio (trecho: R. Guamá até Pa 124)</t>
  </si>
  <si>
    <t>Tv. 7 de Setembro (trecho: R. Hemenergildo Alves até Pa 124)</t>
  </si>
  <si>
    <t>Tv. Major Fernandes (trecho: Av. Angelo Moretti até R. São Francisco)</t>
  </si>
  <si>
    <t>R. Lameira Bitencourt (trecho: Tv. Joaquim Dionizio até Tv. Major Fernandes)</t>
  </si>
  <si>
    <t>R. Amadeu Tavares (trecho: Tv. Lauro Soudré até Tv. Cafiteua)</t>
  </si>
  <si>
    <t>SINAPI</t>
  </si>
  <si>
    <t>2.7</t>
  </si>
  <si>
    <t>2.8</t>
  </si>
  <si>
    <t>2.9</t>
  </si>
  <si>
    <r>
      <t>OBRA:</t>
    </r>
    <r>
      <rPr>
        <sz val="11"/>
        <rFont val="Arial"/>
        <family val="2"/>
      </rPr>
      <t xml:space="preserve"> SERVIÇOS DE APLICAÇÃO E COMPACTAÇÃO DE MASSA ASFÁLTICA (CBUQ) EM OPERAÇÃO TAPA BURACO COM FORNECIMENTO DE MATERIAL</t>
    </r>
  </si>
  <si>
    <r>
      <t>DATA:</t>
    </r>
    <r>
      <rPr>
        <sz val="11"/>
        <rFont val="Arial"/>
        <family val="2"/>
      </rPr>
      <t xml:space="preserve"> ABRIL DE 2019</t>
    </r>
  </si>
  <si>
    <t>UN.</t>
  </si>
  <si>
    <t>COMP.</t>
  </si>
  <si>
    <t>TOTAL DO ITEM 2</t>
  </si>
  <si>
    <t>litros</t>
  </si>
  <si>
    <r>
      <t xml:space="preserve">OBRA: </t>
    </r>
    <r>
      <rPr>
        <sz val="11"/>
        <rFont val="Arial"/>
        <family val="2"/>
      </rPr>
      <t>SERVIÇOS DE APLICAÇÃO E COMPACTAÇÃO DE MASSA ASFÁLTICA (CBUQ) EM OPERAÇÃO TAPA BURACO COM FORNECIMENTO DE MATERIAL</t>
    </r>
  </si>
  <si>
    <r>
      <t xml:space="preserve">OBRA: </t>
    </r>
    <r>
      <rPr>
        <sz val="11"/>
        <rFont val="Arial"/>
        <family val="2"/>
      </rPr>
      <t>SERVIÇOS DE APLICAÇÃO E COMPACTAÇÃO DE MASSA ASFÁLTICA (CBUQ) EM OPERAÇÃO TAPA URACO COM FORNECIMENTO DE MATERIAL</t>
    </r>
  </si>
  <si>
    <t>SEDOP</t>
  </si>
  <si>
    <t>0.1</t>
  </si>
  <si>
    <t>SERVIÇOS PRELIMINARES</t>
  </si>
  <si>
    <t>0.0</t>
  </si>
  <si>
    <t>TOTAL DO SUB ITEM 0.0</t>
  </si>
  <si>
    <t>Licenças e taxas da obra (acima de 500m2)</t>
  </si>
  <si>
    <t>CJ</t>
  </si>
  <si>
    <t>SINAPI/SEDOP DATA BASE: ABRIL 2019</t>
  </si>
  <si>
    <t>12 MESES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</si>
  <si>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</si>
  <si>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</si>
  <si>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</si>
  <si>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</si>
  <si>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</si>
  <si>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</si>
  <si>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</si>
  <si>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</si>
  <si>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1.1</t>
  </si>
  <si>
    <t>m = massa</t>
  </si>
  <si>
    <t>v = volume</t>
  </si>
  <si>
    <t>2,34 t/m³ valor máximo aceito para densidade de uma mistura asfático</t>
  </si>
  <si>
    <r>
      <t xml:space="preserve">d = m </t>
    </r>
    <r>
      <rPr>
        <sz val="10"/>
        <rFont val="Calibri"/>
        <family val="2"/>
      </rPr>
      <t>÷</t>
    </r>
    <r>
      <rPr>
        <sz val="8"/>
        <rFont val="Arial"/>
        <family val="2"/>
      </rPr>
      <t xml:space="preserve"> v</t>
    </r>
  </si>
  <si>
    <t>2,34 = 1 ÷ v</t>
  </si>
  <si>
    <t>v = 1 ÷ 2,34</t>
  </si>
  <si>
    <t>v = 0,42735 m³</t>
  </si>
  <si>
    <t>massa</t>
  </si>
  <si>
    <t>volume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</si>
</sst>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R$ &quot;#,##0.00"/>
    <numFmt numFmtId="174" formatCode="_(&quot;R$ &quot;* #,##0.0_);_(&quot;R$ &quot;* \(#,##0.0\);_(&quot;R$ &quot;* &quot;-&quot;??_);_(@_)"/>
    <numFmt numFmtId="175" formatCode="_(&quot;R$ &quot;* #,##0.000_);_(&quot;R$ &quot;* \(#,##0.000\);_(&quot;R$ &quot;* &quot;-&quot;??_);_(@_)"/>
    <numFmt numFmtId="176" formatCode="_(&quot;R$ &quot;* #,##0.0000_);_(&quot;R$ &quot;* \(#,##0.0000\);_(&quot;R$ &quot;* &quot;-&quot;??_);_(@_)"/>
    <numFmt numFmtId="177" formatCode="#,##0\ &quot;pta&quot;;\-#,##0\ &quot;pta&quot;"/>
    <numFmt numFmtId="178" formatCode="#,##0\ &quot;pta&quot;;[Red]\-#,##0\ &quot;pta&quot;"/>
    <numFmt numFmtId="179" formatCode="#,##0.00\ &quot;pta&quot;;\-#,##0.00\ &quot;pta&quot;"/>
    <numFmt numFmtId="180" formatCode="#,##0.00\ &quot;pta&quot;;[Red]\-#,##0.00\ &quot;pta&quot;"/>
    <numFmt numFmtId="181" formatCode="_-* #,##0\ &quot;pta&quot;_-;\-* #,##0\ &quot;pta&quot;_-;_-* &quot;-&quot;\ &quot;pta&quot;_-;_-@_-"/>
    <numFmt numFmtId="182" formatCode="_-* #,##0\ _p_t_a_-;\-* #,##0\ _p_t_a_-;_-* &quot;-&quot;\ _p_t_a_-;_-@_-"/>
    <numFmt numFmtId="183" formatCode="_-* #,##0.00\ &quot;pta&quot;_-;\-* #,##0.00\ &quot;pta&quot;_-;_-* &quot;-&quot;??\ &quot;pta&quot;_-;_-@_-"/>
    <numFmt numFmtId="184" formatCode="_-* #,##0.00\ _p_t_a_-;\-* #,##0.00\ _p_t_a_-;_-* &quot;-&quot;??\ _p_t_a_-;_-@_-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;;;"/>
    <numFmt numFmtId="190" formatCode="000\-00\-0000"/>
    <numFmt numFmtId="191" formatCode="0.0%"/>
    <numFmt numFmtId="192" formatCode="_(* #,##0.000_);_(* \(#,##0.000\);_(* &quot;-&quot;??_);_(@_)"/>
    <numFmt numFmtId="193" formatCode="0.000"/>
    <numFmt numFmtId="194" formatCode="_(&quot;R$ &quot;* #,##0.000_);_(&quot;R$ &quot;* \(#,##0.000\);_(&quot;R$ &quot;* &quot;-&quot;???_);_(@_)"/>
    <numFmt numFmtId="195" formatCode="#,##0.00;[Red]#,##0.00"/>
    <numFmt numFmtId="196" formatCode="_(* #,##0.000_);_(* \(#,##0.000\);_(* &quot;-&quot;???_);_(@_)"/>
    <numFmt numFmtId="197" formatCode="0.0000"/>
    <numFmt numFmtId="198" formatCode="&quot;Ativado&quot;;&quot;Ativado&quot;;&quot;Desativado&quot;"/>
    <numFmt numFmtId="199" formatCode="0.00;[Red]0.00"/>
    <numFmt numFmtId="200" formatCode="#,##0.00_ ;\-#,##0.00\ "/>
    <numFmt numFmtId="201" formatCode="[$-416]mmmm\-yy;@"/>
    <numFmt numFmtId="202" formatCode="_-[$R$-416]\ * #,##0.00_-;\-[$R$-416]\ * #,##0.00_-;_-[$R$-416]\ * &quot;-&quot;??_-;_-@_-"/>
    <numFmt numFmtId="203" formatCode="[$-416]dddd\,\ d&quot; de &quot;mmmm&quot; de &quot;yyyy"/>
    <numFmt numFmtId="204" formatCode="&quot;R$&quot;\ #,##0.00"/>
    <numFmt numFmtId="205" formatCode="0.00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6" fillId="0" borderId="11" xfId="0" applyNumberFormat="1" applyFont="1" applyFill="1" applyBorder="1" applyAlignment="1" applyProtection="1">
      <alignment horizontal="center" wrapText="1"/>
      <protection/>
    </xf>
    <xf numFmtId="0" fontId="0" fillId="0" borderId="12" xfId="0" applyBorder="1" applyAlignment="1">
      <alignment/>
    </xf>
    <xf numFmtId="8" fontId="5" fillId="0" borderId="13" xfId="68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/>
    </xf>
    <xf numFmtId="8" fontId="0" fillId="0" borderId="14" xfId="0" applyNumberForma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49" fontId="0" fillId="0" borderId="14" xfId="0" applyNumberFormat="1" applyBorder="1" applyAlignment="1">
      <alignment/>
    </xf>
    <xf numFmtId="49" fontId="0" fillId="0" borderId="1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35" borderId="0" xfId="0" applyFill="1" applyBorder="1" applyAlignment="1">
      <alignment/>
    </xf>
    <xf numFmtId="4" fontId="0" fillId="0" borderId="0" xfId="0" applyNumberFormat="1" applyAlignment="1">
      <alignment/>
    </xf>
    <xf numFmtId="0" fontId="5" fillId="36" borderId="15" xfId="0" applyFont="1" applyFill="1" applyBorder="1" applyAlignment="1">
      <alignment vertical="center"/>
    </xf>
    <xf numFmtId="0" fontId="5" fillId="36" borderId="16" xfId="0" applyFont="1" applyFill="1" applyBorder="1" applyAlignment="1">
      <alignment vertical="center"/>
    </xf>
    <xf numFmtId="39" fontId="5" fillId="36" borderId="16" xfId="0" applyNumberFormat="1" applyFont="1" applyFill="1" applyBorder="1" applyAlignment="1">
      <alignment vertical="center"/>
    </xf>
    <xf numFmtId="8" fontId="5" fillId="36" borderId="16" xfId="0" applyNumberFormat="1" applyFont="1" applyFill="1" applyBorder="1" applyAlignment="1">
      <alignment vertical="center"/>
    </xf>
    <xf numFmtId="0" fontId="5" fillId="36" borderId="0" xfId="0" applyFont="1" applyFill="1" applyBorder="1" applyAlignment="1">
      <alignment vertical="center" wrapText="1"/>
    </xf>
    <xf numFmtId="39" fontId="5" fillId="36" borderId="0" xfId="0" applyNumberFormat="1" applyFont="1" applyFill="1" applyBorder="1" applyAlignment="1">
      <alignment vertical="center" wrapText="1"/>
    </xf>
    <xf numFmtId="8" fontId="5" fillId="36" borderId="0" xfId="0" applyNumberFormat="1" applyFont="1" applyFill="1" applyBorder="1" applyAlignment="1">
      <alignment vertical="center" wrapText="1"/>
    </xf>
    <xf numFmtId="0" fontId="5" fillId="36" borderId="17" xfId="0" applyFont="1" applyFill="1" applyBorder="1" applyAlignment="1">
      <alignment vertical="center"/>
    </xf>
    <xf numFmtId="17" fontId="5" fillId="36" borderId="0" xfId="0" applyNumberFormat="1" applyFont="1" applyFill="1" applyBorder="1" applyAlignment="1">
      <alignment horizontal="left" vertical="center"/>
    </xf>
    <xf numFmtId="0" fontId="5" fillId="36" borderId="0" xfId="0" applyFont="1" applyFill="1" applyBorder="1" applyAlignment="1">
      <alignment vertical="center"/>
    </xf>
    <xf numFmtId="39" fontId="5" fillId="36" borderId="0" xfId="0" applyNumberFormat="1" applyFont="1" applyFill="1" applyBorder="1" applyAlignment="1">
      <alignment vertical="center"/>
    </xf>
    <xf numFmtId="8" fontId="5" fillId="36" borderId="0" xfId="46" applyNumberFormat="1" applyFont="1" applyFill="1" applyBorder="1" applyAlignment="1">
      <alignment vertical="center"/>
    </xf>
    <xf numFmtId="8" fontId="5" fillId="36" borderId="0" xfId="0" applyNumberFormat="1" applyFont="1" applyFill="1" applyBorder="1" applyAlignment="1">
      <alignment vertical="center"/>
    </xf>
    <xf numFmtId="0" fontId="5" fillId="36" borderId="17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left" vertical="center"/>
    </xf>
    <xf numFmtId="39" fontId="5" fillId="36" borderId="0" xfId="0" applyNumberFormat="1" applyFont="1" applyFill="1" applyBorder="1" applyAlignment="1">
      <alignment horizontal="left" vertical="center"/>
    </xf>
    <xf numFmtId="0" fontId="5" fillId="36" borderId="17" xfId="0" applyFont="1" applyFill="1" applyBorder="1" applyAlignment="1">
      <alignment/>
    </xf>
    <xf numFmtId="0" fontId="5" fillId="36" borderId="18" xfId="0" applyFont="1" applyFill="1" applyBorder="1" applyAlignment="1">
      <alignment/>
    </xf>
    <xf numFmtId="8" fontId="5" fillId="36" borderId="0" xfId="0" applyNumberFormat="1" applyFont="1" applyFill="1" applyBorder="1" applyAlignment="1">
      <alignment horizontal="left" vertical="center"/>
    </xf>
    <xf numFmtId="8" fontId="5" fillId="36" borderId="0" xfId="0" applyNumberFormat="1" applyFont="1" applyFill="1" applyBorder="1" applyAlignment="1">
      <alignment horizontal="left" vertical="center"/>
    </xf>
    <xf numFmtId="0" fontId="6" fillId="36" borderId="16" xfId="0" applyFont="1" applyFill="1" applyBorder="1" applyAlignment="1">
      <alignment/>
    </xf>
    <xf numFmtId="8" fontId="6" fillId="36" borderId="19" xfId="0" applyNumberFormat="1" applyFont="1" applyFill="1" applyBorder="1" applyAlignment="1">
      <alignment horizontal="center"/>
    </xf>
    <xf numFmtId="8" fontId="6" fillId="36" borderId="20" xfId="0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8" fontId="6" fillId="36" borderId="20" xfId="0" applyNumberFormat="1" applyFont="1" applyFill="1" applyBorder="1" applyAlignment="1">
      <alignment/>
    </xf>
    <xf numFmtId="39" fontId="6" fillId="36" borderId="0" xfId="0" applyNumberFormat="1" applyFont="1" applyFill="1" applyBorder="1" applyAlignment="1">
      <alignment/>
    </xf>
    <xf numFmtId="8" fontId="6" fillId="36" borderId="0" xfId="46" applyNumberFormat="1" applyFont="1" applyFill="1" applyBorder="1" applyAlignment="1">
      <alignment/>
    </xf>
    <xf numFmtId="8" fontId="6" fillId="36" borderId="20" xfId="0" applyNumberFormat="1" applyFont="1" applyFill="1" applyBorder="1" applyAlignment="1">
      <alignment/>
    </xf>
    <xf numFmtId="0" fontId="6" fillId="36" borderId="21" xfId="0" applyFont="1" applyFill="1" applyBorder="1" applyAlignment="1">
      <alignment/>
    </xf>
    <xf numFmtId="0" fontId="5" fillId="36" borderId="21" xfId="0" applyFont="1" applyFill="1" applyBorder="1" applyAlignment="1">
      <alignment/>
    </xf>
    <xf numFmtId="39" fontId="6" fillId="36" borderId="21" xfId="0" applyNumberFormat="1" applyFont="1" applyFill="1" applyBorder="1" applyAlignment="1">
      <alignment/>
    </xf>
    <xf numFmtId="8" fontId="6" fillId="36" borderId="21" xfId="46" applyNumberFormat="1" applyFont="1" applyFill="1" applyBorder="1" applyAlignment="1">
      <alignment/>
    </xf>
    <xf numFmtId="8" fontId="6" fillId="36" borderId="22" xfId="0" applyNumberFormat="1" applyFont="1" applyFill="1" applyBorder="1" applyAlignment="1">
      <alignment/>
    </xf>
    <xf numFmtId="49" fontId="5" fillId="34" borderId="11" xfId="0" applyNumberFormat="1" applyFont="1" applyFill="1" applyBorder="1" applyAlignment="1" applyProtection="1">
      <alignment horizontal="center" vertical="center" wrapText="1"/>
      <protection/>
    </xf>
    <xf numFmtId="39" fontId="5" fillId="34" borderId="11" xfId="0" applyNumberFormat="1" applyFont="1" applyFill="1" applyBorder="1" applyAlignment="1" applyProtection="1">
      <alignment horizontal="center" vertical="center" wrapText="1"/>
      <protection/>
    </xf>
    <xf numFmtId="8" fontId="5" fillId="34" borderId="11" xfId="0" applyNumberFormat="1" applyFont="1" applyFill="1" applyBorder="1" applyAlignment="1">
      <alignment horizontal="center" vertical="center"/>
    </xf>
    <xf numFmtId="8" fontId="5" fillId="34" borderId="11" xfId="0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/>
    </xf>
    <xf numFmtId="0" fontId="5" fillId="34" borderId="12" xfId="0" applyFont="1" applyFill="1" applyBorder="1" applyAlignment="1">
      <alignment horizontal="left" vertical="center"/>
    </xf>
    <xf numFmtId="49" fontId="5" fillId="34" borderId="12" xfId="0" applyNumberFormat="1" applyFont="1" applyFill="1" applyBorder="1" applyAlignment="1" applyProtection="1">
      <alignment horizontal="center" vertical="center" wrapText="1"/>
      <protection/>
    </xf>
    <xf numFmtId="39" fontId="5" fillId="34" borderId="12" xfId="0" applyNumberFormat="1" applyFont="1" applyFill="1" applyBorder="1" applyAlignment="1" applyProtection="1">
      <alignment horizontal="left" vertical="center" wrapText="1"/>
      <protection/>
    </xf>
    <xf numFmtId="8" fontId="5" fillId="34" borderId="11" xfId="0" applyNumberFormat="1" applyFont="1" applyFill="1" applyBorder="1" applyAlignment="1">
      <alignment horizontal="left" vertical="center"/>
    </xf>
    <xf numFmtId="8" fontId="5" fillId="34" borderId="12" xfId="0" applyNumberFormat="1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>
      <alignment/>
    </xf>
    <xf numFmtId="0" fontId="6" fillId="0" borderId="0" xfId="0" applyFont="1" applyAlignment="1">
      <alignment/>
    </xf>
    <xf numFmtId="39" fontId="6" fillId="0" borderId="0" xfId="0" applyNumberFormat="1" applyFont="1" applyAlignment="1">
      <alignment/>
    </xf>
    <xf numFmtId="8" fontId="6" fillId="0" borderId="0" xfId="46" applyNumberFormat="1" applyFont="1" applyAlignment="1">
      <alignment/>
    </xf>
    <xf numFmtId="8" fontId="6" fillId="0" borderId="0" xfId="0" applyNumberFormat="1" applyFont="1" applyAlignment="1">
      <alignment/>
    </xf>
    <xf numFmtId="8" fontId="5" fillId="34" borderId="12" xfId="0" applyNumberFormat="1" applyFont="1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2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10" fontId="39" fillId="0" borderId="27" xfId="56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10" fontId="39" fillId="0" borderId="30" xfId="56" applyNumberFormat="1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Font="1" applyBorder="1" applyAlignment="1">
      <alignment vertical="center"/>
    </xf>
    <xf numFmtId="10" fontId="39" fillId="36" borderId="31" xfId="56" applyNumberFormat="1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10" fontId="0" fillId="0" borderId="29" xfId="0" applyNumberForma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10" fontId="0" fillId="0" borderId="35" xfId="56" applyNumberFormat="1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0" fontId="39" fillId="0" borderId="31" xfId="56" applyNumberFormat="1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 vertical="center"/>
    </xf>
    <xf numFmtId="10" fontId="1" fillId="37" borderId="39" xfId="56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0" fillId="0" borderId="0" xfId="0" applyFont="1" applyBorder="1" applyAlignment="1">
      <alignment horizontal="righ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0" fontId="1" fillId="37" borderId="39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8" fontId="6" fillId="36" borderId="0" xfId="0" applyNumberFormat="1" applyFont="1" applyFill="1" applyBorder="1" applyAlignment="1">
      <alignment horizontal="center"/>
    </xf>
    <xf numFmtId="8" fontId="6" fillId="36" borderId="0" xfId="0" applyNumberFormat="1" applyFont="1" applyFill="1" applyBorder="1" applyAlignment="1">
      <alignment/>
    </xf>
    <xf numFmtId="8" fontId="6" fillId="36" borderId="0" xfId="0" applyNumberFormat="1" applyFont="1" applyFill="1" applyBorder="1" applyAlignment="1">
      <alignment/>
    </xf>
    <xf numFmtId="0" fontId="5" fillId="36" borderId="43" xfId="0" applyFont="1" applyFill="1" applyBorder="1" applyAlignment="1">
      <alignment vertical="center"/>
    </xf>
    <xf numFmtId="0" fontId="5" fillId="36" borderId="44" xfId="0" applyFont="1" applyFill="1" applyBorder="1" applyAlignment="1">
      <alignment vertical="center"/>
    </xf>
    <xf numFmtId="0" fontId="6" fillId="36" borderId="44" xfId="0" applyFont="1" applyFill="1" applyBorder="1" applyAlignment="1">
      <alignment/>
    </xf>
    <xf numFmtId="0" fontId="5" fillId="36" borderId="45" xfId="0" applyFont="1" applyFill="1" applyBorder="1" applyAlignment="1">
      <alignment vertical="center"/>
    </xf>
    <xf numFmtId="0" fontId="0" fillId="0" borderId="46" xfId="0" applyBorder="1" applyAlignment="1">
      <alignment/>
    </xf>
    <xf numFmtId="0" fontId="5" fillId="36" borderId="45" xfId="0" applyFont="1" applyFill="1" applyBorder="1" applyAlignment="1">
      <alignment horizontal="left" vertical="center"/>
    </xf>
    <xf numFmtId="0" fontId="5" fillId="36" borderId="45" xfId="0" applyFont="1" applyFill="1" applyBorder="1" applyAlignment="1">
      <alignment/>
    </xf>
    <xf numFmtId="0" fontId="5" fillId="36" borderId="47" xfId="0" applyFont="1" applyFill="1" applyBorder="1" applyAlignment="1">
      <alignment/>
    </xf>
    <xf numFmtId="0" fontId="6" fillId="36" borderId="48" xfId="0" applyFont="1" applyFill="1" applyBorder="1" applyAlignment="1">
      <alignment/>
    </xf>
    <xf numFmtId="39" fontId="6" fillId="36" borderId="48" xfId="0" applyNumberFormat="1" applyFont="1" applyFill="1" applyBorder="1" applyAlignment="1">
      <alignment/>
    </xf>
    <xf numFmtId="8" fontId="6" fillId="36" borderId="48" xfId="46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41" xfId="0" applyFont="1" applyBorder="1" applyAlignment="1" quotePrefix="1">
      <alignment vertical="center"/>
    </xf>
    <xf numFmtId="10" fontId="6" fillId="36" borderId="21" xfId="0" applyNumberFormat="1" applyFont="1" applyFill="1" applyBorder="1" applyAlignment="1">
      <alignment/>
    </xf>
    <xf numFmtId="8" fontId="0" fillId="0" borderId="0" xfId="0" applyNumberFormat="1" applyAlignment="1">
      <alignment/>
    </xf>
    <xf numFmtId="8" fontId="5" fillId="34" borderId="11" xfId="0" applyNumberFormat="1" applyFont="1" applyFill="1" applyBorder="1" applyAlignment="1">
      <alignment/>
    </xf>
    <xf numFmtId="0" fontId="5" fillId="0" borderId="50" xfId="0" applyFont="1" applyFill="1" applyBorder="1" applyAlignment="1" applyProtection="1">
      <alignment horizontal="center" wrapText="1"/>
      <protection/>
    </xf>
    <xf numFmtId="0" fontId="5" fillId="34" borderId="11" xfId="0" applyFont="1" applyFill="1" applyBorder="1" applyAlignment="1">
      <alignment horizontal="center"/>
    </xf>
    <xf numFmtId="39" fontId="5" fillId="36" borderId="51" xfId="0" applyNumberFormat="1" applyFont="1" applyFill="1" applyBorder="1" applyAlignment="1">
      <alignment vertical="center"/>
    </xf>
    <xf numFmtId="39" fontId="5" fillId="36" borderId="46" xfId="0" applyNumberFormat="1" applyFont="1" applyFill="1" applyBorder="1" applyAlignment="1">
      <alignment vertical="center" wrapText="1"/>
    </xf>
    <xf numFmtId="39" fontId="5" fillId="36" borderId="46" xfId="0" applyNumberFormat="1" applyFont="1" applyFill="1" applyBorder="1" applyAlignment="1">
      <alignment vertical="center"/>
    </xf>
    <xf numFmtId="39" fontId="5" fillId="36" borderId="46" xfId="0" applyNumberFormat="1" applyFont="1" applyFill="1" applyBorder="1" applyAlignment="1">
      <alignment horizontal="left" vertical="center"/>
    </xf>
    <xf numFmtId="39" fontId="6" fillId="36" borderId="46" xfId="0" applyNumberFormat="1" applyFont="1" applyFill="1" applyBorder="1" applyAlignment="1">
      <alignment/>
    </xf>
    <xf numFmtId="39" fontId="6" fillId="36" borderId="49" xfId="0" applyNumberFormat="1" applyFont="1" applyFill="1" applyBorder="1" applyAlignment="1">
      <alignment/>
    </xf>
    <xf numFmtId="0" fontId="1" fillId="34" borderId="52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8" fontId="1" fillId="0" borderId="56" xfId="0" applyNumberFormat="1" applyFont="1" applyBorder="1" applyAlignment="1">
      <alignment/>
    </xf>
    <xf numFmtId="10" fontId="39" fillId="0" borderId="23" xfId="56" applyNumberFormat="1" applyFont="1" applyFill="1" applyBorder="1" applyAlignment="1" applyProtection="1">
      <alignment horizontal="center"/>
      <protection/>
    </xf>
    <xf numFmtId="10" fontId="0" fillId="0" borderId="23" xfId="0" applyNumberFormat="1" applyBorder="1" applyAlignment="1">
      <alignment horizontal="center"/>
    </xf>
    <xf numFmtId="8" fontId="5" fillId="36" borderId="0" xfId="0" applyNumberFormat="1" applyFont="1" applyFill="1" applyBorder="1" applyAlignment="1">
      <alignment horizontal="left" vertical="center"/>
    </xf>
    <xf numFmtId="39" fontId="6" fillId="36" borderId="0" xfId="68" applyNumberFormat="1" applyFont="1" applyFill="1" applyBorder="1" applyAlignment="1" applyProtection="1">
      <alignment horizontal="left" wrapText="1"/>
      <protection/>
    </xf>
    <xf numFmtId="9" fontId="0" fillId="0" borderId="10" xfId="55" applyFont="1" applyBorder="1" applyAlignment="1">
      <alignment horizontal="center" vertical="center"/>
    </xf>
    <xf numFmtId="204" fontId="0" fillId="0" borderId="12" xfId="0" applyNumberFormat="1" applyBorder="1" applyAlignment="1">
      <alignment horizontal="center" vertical="center"/>
    </xf>
    <xf numFmtId="8" fontId="0" fillId="38" borderId="14" xfId="0" applyNumberFormat="1" applyFill="1" applyBorder="1" applyAlignment="1">
      <alignment horizontal="center" vertical="center"/>
    </xf>
    <xf numFmtId="8" fontId="6" fillId="36" borderId="46" xfId="0" applyNumberFormat="1" applyFont="1" applyFill="1" applyBorder="1" applyAlignment="1">
      <alignment horizontal="center"/>
    </xf>
    <xf numFmtId="8" fontId="6" fillId="36" borderId="46" xfId="0" applyNumberFormat="1" applyFont="1" applyFill="1" applyBorder="1" applyAlignment="1">
      <alignment/>
    </xf>
    <xf numFmtId="8" fontId="6" fillId="36" borderId="46" xfId="0" applyNumberFormat="1" applyFont="1" applyFill="1" applyBorder="1" applyAlignment="1">
      <alignment/>
    </xf>
    <xf numFmtId="8" fontId="6" fillId="36" borderId="49" xfId="0" applyNumberFormat="1" applyFont="1" applyFill="1" applyBorder="1" applyAlignment="1">
      <alignment/>
    </xf>
    <xf numFmtId="49" fontId="5" fillId="34" borderId="12" xfId="0" applyNumberFormat="1" applyFont="1" applyFill="1" applyBorder="1" applyAlignment="1" applyProtection="1">
      <alignment horizontal="center" vertical="center" wrapText="1"/>
      <protection/>
    </xf>
    <xf numFmtId="8" fontId="5" fillId="36" borderId="0" xfId="0" applyNumberFormat="1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vertical="center" wrapText="1"/>
    </xf>
    <xf numFmtId="0" fontId="6" fillId="39" borderId="11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vertical="top" wrapText="1"/>
    </xf>
    <xf numFmtId="0" fontId="6" fillId="36" borderId="14" xfId="0" applyFont="1" applyFill="1" applyBorder="1" applyAlignment="1">
      <alignment/>
    </xf>
    <xf numFmtId="49" fontId="6" fillId="36" borderId="14" xfId="0" applyNumberFormat="1" applyFont="1" applyFill="1" applyBorder="1" applyAlignment="1" applyProtection="1">
      <alignment horizontal="center" wrapText="1"/>
      <protection/>
    </xf>
    <xf numFmtId="0" fontId="6" fillId="36" borderId="14" xfId="0" applyFont="1" applyFill="1" applyBorder="1" applyAlignment="1" applyProtection="1">
      <alignment horizontal="center" wrapText="1"/>
      <protection/>
    </xf>
    <xf numFmtId="39" fontId="6" fillId="36" borderId="14" xfId="68" applyNumberFormat="1" applyFont="1" applyFill="1" applyBorder="1" applyAlignment="1" applyProtection="1">
      <alignment horizontal="right" wrapText="1"/>
      <protection/>
    </xf>
    <xf numFmtId="8" fontId="6" fillId="36" borderId="14" xfId="46" applyNumberFormat="1" applyFont="1" applyFill="1" applyBorder="1" applyAlignment="1" applyProtection="1">
      <alignment horizontal="right"/>
      <protection/>
    </xf>
    <xf numFmtId="8" fontId="6" fillId="36" borderId="14" xfId="0" applyNumberFormat="1" applyFont="1" applyFill="1" applyBorder="1" applyAlignment="1" applyProtection="1">
      <alignment horizontal="right" wrapText="1"/>
      <protection/>
    </xf>
    <xf numFmtId="49" fontId="6" fillId="36" borderId="11" xfId="0" applyNumberFormat="1" applyFont="1" applyFill="1" applyBorder="1" applyAlignment="1" applyProtection="1">
      <alignment horizontal="center" wrapText="1"/>
      <protection/>
    </xf>
    <xf numFmtId="0" fontId="6" fillId="0" borderId="11" xfId="0" applyFont="1" applyFill="1" applyBorder="1" applyAlignment="1" applyProtection="1">
      <alignment horizontal="center" wrapText="1"/>
      <protection/>
    </xf>
    <xf numFmtId="39" fontId="6" fillId="0" borderId="11" xfId="68" applyNumberFormat="1" applyFont="1" applyFill="1" applyBorder="1" applyAlignment="1" applyProtection="1">
      <alignment horizontal="right" wrapText="1"/>
      <protection/>
    </xf>
    <xf numFmtId="8" fontId="6" fillId="36" borderId="11" xfId="46" applyNumberFormat="1" applyFont="1" applyFill="1" applyBorder="1" applyAlignment="1" applyProtection="1">
      <alignment horizontal="right"/>
      <protection/>
    </xf>
    <xf numFmtId="8" fontId="6" fillId="36" borderId="11" xfId="0" applyNumberFormat="1" applyFont="1" applyFill="1" applyBorder="1" applyAlignment="1" applyProtection="1">
      <alignment horizontal="right" wrapText="1"/>
      <protection/>
    </xf>
    <xf numFmtId="0" fontId="6" fillId="36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39" fontId="6" fillId="0" borderId="11" xfId="68" applyNumberFormat="1" applyFont="1" applyFill="1" applyBorder="1" applyAlignment="1" applyProtection="1">
      <alignment horizontal="right" vertical="center" wrapText="1"/>
      <protection/>
    </xf>
    <xf numFmtId="8" fontId="6" fillId="36" borderId="11" xfId="46" applyNumberFormat="1" applyFont="1" applyFill="1" applyBorder="1" applyAlignment="1" applyProtection="1">
      <alignment horizontal="right" vertical="center"/>
      <protection/>
    </xf>
    <xf numFmtId="2" fontId="0" fillId="0" borderId="11" xfId="68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8" fontId="0" fillId="0" borderId="56" xfId="0" applyNumberFormat="1" applyBorder="1" applyAlignment="1">
      <alignment horizontal="center"/>
    </xf>
    <xf numFmtId="0" fontId="6" fillId="34" borderId="11" xfId="0" applyFont="1" applyFill="1" applyBorder="1" applyAlignment="1">
      <alignment/>
    </xf>
    <xf numFmtId="49" fontId="6" fillId="34" borderId="11" xfId="0" applyNumberFormat="1" applyFont="1" applyFill="1" applyBorder="1" applyAlignment="1" applyProtection="1">
      <alignment horizontal="center" wrapText="1"/>
      <protection/>
    </xf>
    <xf numFmtId="0" fontId="5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 applyProtection="1">
      <alignment horizontal="center" wrapText="1"/>
      <protection/>
    </xf>
    <xf numFmtId="39" fontId="6" fillId="34" borderId="11" xfId="68" applyNumberFormat="1" applyFont="1" applyFill="1" applyBorder="1" applyAlignment="1" applyProtection="1">
      <alignment horizontal="right" wrapText="1"/>
      <protection/>
    </xf>
    <xf numFmtId="8" fontId="6" fillId="34" borderId="11" xfId="46" applyNumberFormat="1" applyFont="1" applyFill="1" applyBorder="1" applyAlignment="1" applyProtection="1">
      <alignment horizontal="right"/>
      <protection/>
    </xf>
    <xf numFmtId="8" fontId="6" fillId="34" borderId="11" xfId="0" applyNumberFormat="1" applyFont="1" applyFill="1" applyBorder="1" applyAlignment="1" applyProtection="1">
      <alignment horizontal="right" wrapText="1"/>
      <protection/>
    </xf>
    <xf numFmtId="9" fontId="0" fillId="0" borderId="10" xfId="55" applyFont="1" applyFill="1" applyBorder="1" applyAlignment="1">
      <alignment horizontal="center" vertical="center"/>
    </xf>
    <xf numFmtId="8" fontId="0" fillId="0" borderId="14" xfId="0" applyNumberFormat="1" applyFill="1" applyBorder="1" applyAlignment="1">
      <alignment horizontal="center" vertical="center"/>
    </xf>
    <xf numFmtId="204" fontId="0" fillId="0" borderId="12" xfId="0" applyNumberForma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9" fontId="0" fillId="0" borderId="46" xfId="0" applyNumberFormat="1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Border="1" applyAlignment="1">
      <alignment/>
    </xf>
    <xf numFmtId="8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6" fillId="0" borderId="11" xfId="0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36" borderId="17" xfId="0" applyFont="1" applyFill="1" applyBorder="1" applyAlignment="1">
      <alignment horizontal="left" vertical="center" wrapText="1"/>
    </xf>
    <xf numFmtId="0" fontId="5" fillId="36" borderId="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 applyProtection="1">
      <alignment horizontal="center" wrapText="1"/>
      <protection/>
    </xf>
    <xf numFmtId="0" fontId="5" fillId="0" borderId="50" xfId="0" applyFont="1" applyFill="1" applyBorder="1" applyAlignment="1" applyProtection="1">
      <alignment horizontal="center" wrapText="1"/>
      <protection/>
    </xf>
    <xf numFmtId="0" fontId="5" fillId="34" borderId="11" xfId="0" applyFont="1" applyFill="1" applyBorder="1" applyAlignment="1">
      <alignment horizontal="center"/>
    </xf>
    <xf numFmtId="0" fontId="5" fillId="0" borderId="57" xfId="0" applyFont="1" applyFill="1" applyBorder="1" applyAlignment="1" applyProtection="1">
      <alignment horizontal="center" wrapText="1"/>
      <protection/>
    </xf>
    <xf numFmtId="8" fontId="5" fillId="34" borderId="10" xfId="0" applyNumberFormat="1" applyFont="1" applyFill="1" applyBorder="1" applyAlignment="1">
      <alignment horizontal="center" vertical="center"/>
    </xf>
    <xf numFmtId="8" fontId="5" fillId="34" borderId="14" xfId="0" applyNumberFormat="1" applyFont="1" applyFill="1" applyBorder="1" applyAlignment="1">
      <alignment horizontal="center" vertical="center"/>
    </xf>
    <xf numFmtId="39" fontId="5" fillId="34" borderId="11" xfId="0" applyNumberFormat="1" applyFont="1" applyFill="1" applyBorder="1" applyAlignment="1" applyProtection="1">
      <alignment horizontal="center" vertical="center" wrapText="1"/>
      <protection/>
    </xf>
    <xf numFmtId="39" fontId="5" fillId="34" borderId="10" xfId="0" applyNumberFormat="1" applyFont="1" applyFill="1" applyBorder="1" applyAlignment="1" applyProtection="1">
      <alignment horizontal="center" vertical="center" wrapText="1"/>
      <protection/>
    </xf>
    <xf numFmtId="8" fontId="5" fillId="34" borderId="11" xfId="0" applyNumberFormat="1" applyFont="1" applyFill="1" applyBorder="1" applyAlignment="1" applyProtection="1">
      <alignment horizontal="center" vertical="center"/>
      <protection/>
    </xf>
    <xf numFmtId="8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8" fontId="5" fillId="36" borderId="0" xfId="0" applyNumberFormat="1" applyFont="1" applyFill="1" applyBorder="1" applyAlignment="1">
      <alignment horizontal="left" vertical="center"/>
    </xf>
    <xf numFmtId="49" fontId="5" fillId="34" borderId="11" xfId="0" applyNumberFormat="1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36" borderId="43" xfId="0" applyFont="1" applyFill="1" applyBorder="1" applyAlignment="1">
      <alignment horizontal="left" vertical="center" wrapText="1"/>
    </xf>
    <xf numFmtId="0" fontId="5" fillId="36" borderId="44" xfId="0" applyFont="1" applyFill="1" applyBorder="1" applyAlignment="1">
      <alignment horizontal="left" vertical="center" wrapText="1"/>
    </xf>
    <xf numFmtId="0" fontId="5" fillId="36" borderId="5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39" fontId="6" fillId="36" borderId="17" xfId="68" applyNumberFormat="1" applyFont="1" applyFill="1" applyBorder="1" applyAlignment="1" applyProtection="1">
      <alignment horizontal="left" wrapText="1"/>
      <protection/>
    </xf>
    <xf numFmtId="39" fontId="6" fillId="36" borderId="0" xfId="68" applyNumberFormat="1" applyFont="1" applyFill="1" applyBorder="1" applyAlignment="1" applyProtection="1">
      <alignment horizontal="left" wrapText="1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17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24</xdr:row>
      <xdr:rowOff>47625</xdr:rowOff>
    </xdr:from>
    <xdr:to>
      <xdr:col>5</xdr:col>
      <xdr:colOff>171450</xdr:colOff>
      <xdr:row>24</xdr:row>
      <xdr:rowOff>504825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5067300"/>
          <a:ext cx="3448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4</xdr:row>
      <xdr:rowOff>142875</xdr:rowOff>
    </xdr:from>
    <xdr:to>
      <xdr:col>6</xdr:col>
      <xdr:colOff>847725</xdr:colOff>
      <xdr:row>5</xdr:row>
      <xdr:rowOff>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1715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4</xdr:row>
      <xdr:rowOff>142875</xdr:rowOff>
    </xdr:from>
    <xdr:to>
      <xdr:col>6</xdr:col>
      <xdr:colOff>847725</xdr:colOff>
      <xdr:row>5</xdr:row>
      <xdr:rowOff>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1715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609600</xdr:colOff>
      <xdr:row>4</xdr:row>
      <xdr:rowOff>142875</xdr:rowOff>
    </xdr:from>
    <xdr:to>
      <xdr:col>16</xdr:col>
      <xdr:colOff>609600</xdr:colOff>
      <xdr:row>5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40625" y="10191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609600</xdr:colOff>
      <xdr:row>4</xdr:row>
      <xdr:rowOff>142875</xdr:rowOff>
    </xdr:from>
    <xdr:to>
      <xdr:col>16</xdr:col>
      <xdr:colOff>609600</xdr:colOff>
      <xdr:row>5</xdr:row>
      <xdr:rowOff>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40625" y="10191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62"/>
  <sheetViews>
    <sheetView tabSelected="1" view="pageBreakPreview" zoomScale="80" zoomScaleNormal="70" zoomScaleSheetLayoutView="80" workbookViewId="0" topLeftCell="A1">
      <selection activeCell="J10" sqref="J10"/>
    </sheetView>
  </sheetViews>
  <sheetFormatPr defaultColWidth="9.140625" defaultRowHeight="12.75"/>
  <cols>
    <col min="1" max="1" width="8.421875" style="63" customWidth="1"/>
    <col min="2" max="2" width="12.28125" style="63" customWidth="1"/>
    <col min="3" max="3" width="7.8515625" style="63" customWidth="1"/>
    <col min="4" max="4" width="70.8515625" style="63" customWidth="1"/>
    <col min="5" max="5" width="7.00390625" style="63" bestFit="1" customWidth="1"/>
    <col min="6" max="6" width="11.00390625" style="64" bestFit="1" customWidth="1"/>
    <col min="7" max="8" width="16.8515625" style="65" customWidth="1"/>
    <col min="9" max="9" width="20.57421875" style="66" bestFit="1" customWidth="1"/>
    <col min="10" max="10" width="15.421875" style="0" customWidth="1"/>
    <col min="14" max="14" width="9.8515625" style="183" bestFit="1" customWidth="1"/>
    <col min="16" max="16" width="15.28125" style="0" bestFit="1" customWidth="1"/>
  </cols>
  <sheetData>
    <row r="5" spans="1:9" ht="19.5" customHeight="1">
      <c r="A5" s="17" t="s">
        <v>81</v>
      </c>
      <c r="B5" s="18"/>
      <c r="C5" s="37"/>
      <c r="D5" s="37"/>
      <c r="E5" s="18"/>
      <c r="F5" s="19"/>
      <c r="G5" s="20"/>
      <c r="H5" s="20"/>
      <c r="I5" s="38"/>
    </row>
    <row r="6" spans="1:9" ht="19.5" customHeight="1">
      <c r="A6" s="209" t="s">
        <v>9</v>
      </c>
      <c r="B6" s="210"/>
      <c r="C6" s="210"/>
      <c r="D6" s="210"/>
      <c r="E6" s="21"/>
      <c r="F6" s="22"/>
      <c r="G6" s="23"/>
      <c r="H6" s="23"/>
      <c r="I6" s="39"/>
    </row>
    <row r="7" spans="1:9" ht="19.5" customHeight="1">
      <c r="A7" s="24" t="s">
        <v>82</v>
      </c>
      <c r="B7" s="25"/>
      <c r="C7" s="40"/>
      <c r="D7" s="40"/>
      <c r="E7" s="26"/>
      <c r="F7" s="27"/>
      <c r="G7" s="28"/>
      <c r="H7" s="28"/>
      <c r="I7" s="39"/>
    </row>
    <row r="8" spans="1:9" ht="19.5" customHeight="1">
      <c r="A8" s="24" t="s">
        <v>10</v>
      </c>
      <c r="B8" s="26"/>
      <c r="C8" s="40"/>
      <c r="D8" s="40"/>
      <c r="E8" s="26"/>
      <c r="F8" s="27"/>
      <c r="G8" s="29"/>
      <c r="H8" s="29"/>
      <c r="I8" s="41"/>
    </row>
    <row r="9" spans="1:9" ht="19.5" customHeight="1">
      <c r="A9" s="30" t="s">
        <v>11</v>
      </c>
      <c r="B9" s="223">
        <f>I35</f>
        <v>329254.10150000005</v>
      </c>
      <c r="C9" s="223"/>
      <c r="D9" s="40"/>
      <c r="E9" s="31"/>
      <c r="F9" s="32"/>
      <c r="G9" s="35"/>
      <c r="H9" s="35"/>
      <c r="I9" s="41"/>
    </row>
    <row r="10" spans="1:9" ht="19.5" customHeight="1">
      <c r="A10" s="33" t="s">
        <v>12</v>
      </c>
      <c r="B10" s="40" t="s">
        <v>97</v>
      </c>
      <c r="C10" s="40"/>
      <c r="D10" s="40"/>
      <c r="E10" s="40"/>
      <c r="F10" s="42"/>
      <c r="G10" s="43"/>
      <c r="H10" s="43"/>
      <c r="I10" s="44"/>
    </row>
    <row r="11" spans="1:9" ht="19.5" customHeight="1">
      <c r="A11" s="33" t="s">
        <v>57</v>
      </c>
      <c r="B11" s="40"/>
      <c r="C11" s="40"/>
      <c r="D11" s="40"/>
      <c r="E11" s="40"/>
      <c r="F11" s="42"/>
      <c r="G11" s="43"/>
      <c r="H11" s="43"/>
      <c r="I11" s="44"/>
    </row>
    <row r="12" spans="1:9" ht="19.5" customHeight="1">
      <c r="A12" s="33"/>
      <c r="B12" s="40" t="s">
        <v>96</v>
      </c>
      <c r="C12" s="40"/>
      <c r="D12" s="40"/>
      <c r="E12" s="40"/>
      <c r="F12" s="42"/>
      <c r="G12" s="43"/>
      <c r="H12" s="43"/>
      <c r="I12" s="44"/>
    </row>
    <row r="13" spans="1:9" ht="19.5" customHeight="1">
      <c r="A13" s="34" t="s">
        <v>56</v>
      </c>
      <c r="B13" s="131">
        <f>BDI!I25</f>
        <v>0.2881986483454233</v>
      </c>
      <c r="C13" s="45"/>
      <c r="D13" s="45"/>
      <c r="E13" s="46"/>
      <c r="F13" s="47"/>
      <c r="G13" s="48"/>
      <c r="H13" s="48"/>
      <c r="I13" s="49"/>
    </row>
    <row r="14" spans="1:11" ht="15" customHeight="1">
      <c r="A14" s="221" t="s">
        <v>15</v>
      </c>
      <c r="B14" s="221" t="s">
        <v>16</v>
      </c>
      <c r="C14" s="224" t="s">
        <v>0</v>
      </c>
      <c r="D14" s="224" t="s">
        <v>1</v>
      </c>
      <c r="E14" s="226" t="s">
        <v>2</v>
      </c>
      <c r="F14" s="217" t="s">
        <v>3</v>
      </c>
      <c r="G14" s="215" t="s">
        <v>13</v>
      </c>
      <c r="H14" s="215" t="s">
        <v>30</v>
      </c>
      <c r="I14" s="219" t="s">
        <v>14</v>
      </c>
      <c r="J14" s="1"/>
      <c r="K14" t="s">
        <v>107</v>
      </c>
    </row>
    <row r="15" spans="1:11" ht="15" customHeight="1">
      <c r="A15" s="222"/>
      <c r="B15" s="222"/>
      <c r="C15" s="225"/>
      <c r="D15" s="225"/>
      <c r="E15" s="225"/>
      <c r="F15" s="218"/>
      <c r="G15" s="216"/>
      <c r="H15" s="216"/>
      <c r="I15" s="220"/>
      <c r="J15" s="2">
        <v>1.2882</v>
      </c>
      <c r="K15" t="s">
        <v>108</v>
      </c>
    </row>
    <row r="16" spans="1:11" ht="15" customHeight="1">
      <c r="A16" s="186"/>
      <c r="B16" s="186"/>
      <c r="C16" s="187" t="s">
        <v>92</v>
      </c>
      <c r="D16" s="188" t="s">
        <v>91</v>
      </c>
      <c r="E16" s="189"/>
      <c r="F16" s="190"/>
      <c r="G16" s="191"/>
      <c r="H16" s="191"/>
      <c r="I16" s="192"/>
      <c r="J16" s="2"/>
      <c r="K16" t="s">
        <v>109</v>
      </c>
    </row>
    <row r="17" spans="1:11" ht="15" customHeight="1">
      <c r="A17" s="56" t="s">
        <v>89</v>
      </c>
      <c r="B17" s="56">
        <v>10000</v>
      </c>
      <c r="C17" s="172" t="s">
        <v>90</v>
      </c>
      <c r="D17" s="202" t="s">
        <v>94</v>
      </c>
      <c r="E17" s="173" t="s">
        <v>95</v>
      </c>
      <c r="F17" s="174">
        <v>1</v>
      </c>
      <c r="G17" s="175">
        <v>11100.43</v>
      </c>
      <c r="H17" s="175">
        <f>ROUND((G17*$J$15),2)</f>
        <v>14299.57</v>
      </c>
      <c r="I17" s="176">
        <f>H17*F17</f>
        <v>14299.57</v>
      </c>
      <c r="J17" s="2"/>
      <c r="K17" s="184" t="s">
        <v>110</v>
      </c>
    </row>
    <row r="18" spans="1:16" ht="15" customHeight="1">
      <c r="A18" s="56"/>
      <c r="B18" s="56"/>
      <c r="C18" s="5"/>
      <c r="D18" s="211" t="s">
        <v>93</v>
      </c>
      <c r="E18" s="212"/>
      <c r="F18" s="212"/>
      <c r="G18" s="212"/>
      <c r="H18" s="134"/>
      <c r="I18" s="7">
        <f>SUM(I16:I17)</f>
        <v>14299.57</v>
      </c>
      <c r="J18" s="2"/>
      <c r="K18" s="184" t="s">
        <v>111</v>
      </c>
      <c r="P18" s="200">
        <f>I18</f>
        <v>14299.57</v>
      </c>
    </row>
    <row r="19" spans="1:16" ht="15">
      <c r="A19" s="54"/>
      <c r="B19" s="54"/>
      <c r="C19" s="160" t="s">
        <v>22</v>
      </c>
      <c r="D19" s="55" t="s">
        <v>23</v>
      </c>
      <c r="E19" s="50"/>
      <c r="F19" s="51"/>
      <c r="G19" s="52"/>
      <c r="H19" s="52"/>
      <c r="I19" s="53"/>
      <c r="J19" s="14"/>
      <c r="K19" s="184" t="s">
        <v>112</v>
      </c>
      <c r="P19" s="201"/>
    </row>
    <row r="20" spans="1:16" ht="15">
      <c r="A20" s="166"/>
      <c r="B20" s="166"/>
      <c r="C20" s="167"/>
      <c r="D20" s="162" t="s">
        <v>64</v>
      </c>
      <c r="E20" s="168"/>
      <c r="F20" s="169"/>
      <c r="G20" s="170"/>
      <c r="H20" s="170"/>
      <c r="I20" s="171"/>
      <c r="J20" s="15"/>
      <c r="K20" s="184" t="s">
        <v>113</v>
      </c>
      <c r="P20" s="201"/>
    </row>
    <row r="21" spans="1:16" ht="14.25">
      <c r="A21" s="56" t="s">
        <v>84</v>
      </c>
      <c r="B21" s="56">
        <v>10004</v>
      </c>
      <c r="C21" s="172" t="s">
        <v>106</v>
      </c>
      <c r="D21" s="163" t="s">
        <v>65</v>
      </c>
      <c r="E21" s="173" t="s">
        <v>83</v>
      </c>
      <c r="F21" s="174">
        <v>1</v>
      </c>
      <c r="G21" s="175">
        <v>4657.66</v>
      </c>
      <c r="H21" s="175">
        <f>ROUND((G21*$J$15),2)</f>
        <v>6000</v>
      </c>
      <c r="I21" s="176">
        <f>H21*F21</f>
        <v>6000</v>
      </c>
      <c r="J21" s="3"/>
      <c r="P21" s="200">
        <v>6000</v>
      </c>
    </row>
    <row r="22" spans="1:16" ht="14.25">
      <c r="A22" s="56" t="s">
        <v>77</v>
      </c>
      <c r="B22" s="56">
        <v>9640</v>
      </c>
      <c r="C22" s="172" t="s">
        <v>6</v>
      </c>
      <c r="D22" s="164" t="s">
        <v>66</v>
      </c>
      <c r="E22" s="173" t="s">
        <v>86</v>
      </c>
      <c r="F22" s="174">
        <v>2200</v>
      </c>
      <c r="G22" s="175">
        <v>1.45</v>
      </c>
      <c r="H22" s="175">
        <f>ROUND((G22*$J$15),2)</f>
        <v>1.87</v>
      </c>
      <c r="I22" s="176">
        <f>H22*F22</f>
        <v>4114</v>
      </c>
      <c r="J22" s="3"/>
      <c r="P22" s="200">
        <v>4114</v>
      </c>
    </row>
    <row r="23" spans="1:16" ht="15">
      <c r="A23" s="56"/>
      <c r="B23" s="56"/>
      <c r="C23" s="5"/>
      <c r="D23" s="211" t="s">
        <v>63</v>
      </c>
      <c r="E23" s="212"/>
      <c r="F23" s="212"/>
      <c r="G23" s="212"/>
      <c r="H23" s="134"/>
      <c r="I23" s="7">
        <f>SUM(I20:I22)</f>
        <v>10114</v>
      </c>
      <c r="J23" s="3"/>
      <c r="P23" s="201"/>
    </row>
    <row r="24" spans="1:16" ht="15">
      <c r="A24" s="57"/>
      <c r="B24" s="57"/>
      <c r="C24" s="58" t="s">
        <v>7</v>
      </c>
      <c r="D24" s="165" t="s">
        <v>67</v>
      </c>
      <c r="E24" s="55"/>
      <c r="F24" s="59"/>
      <c r="G24" s="60"/>
      <c r="H24" s="67"/>
      <c r="I24" s="61"/>
      <c r="J24" s="207" t="s">
        <v>115</v>
      </c>
      <c r="K24" s="208" t="s">
        <v>114</v>
      </c>
      <c r="P24" s="201"/>
    </row>
    <row r="25" spans="1:16" ht="14.25">
      <c r="A25" s="177" t="s">
        <v>77</v>
      </c>
      <c r="B25" s="178">
        <v>95990</v>
      </c>
      <c r="C25" s="5" t="s">
        <v>4</v>
      </c>
      <c r="D25" s="203" t="s">
        <v>68</v>
      </c>
      <c r="E25" s="179" t="s">
        <v>5</v>
      </c>
      <c r="F25" s="180">
        <f>ROUND((J25*K25),2)</f>
        <v>38.46</v>
      </c>
      <c r="G25" s="181">
        <v>907.82</v>
      </c>
      <c r="H25" s="175">
        <f aca="true" t="shared" si="0" ref="H25:H33">ROUND((G25*$J$15),2)</f>
        <v>1169.45</v>
      </c>
      <c r="I25" s="176">
        <f aca="true" t="shared" si="1" ref="I25:I33">H25*F25</f>
        <v>44977.047000000006</v>
      </c>
      <c r="J25" s="182">
        <v>90</v>
      </c>
      <c r="K25">
        <v>0.42735</v>
      </c>
      <c r="L25">
        <v>18</v>
      </c>
      <c r="M25">
        <v>20</v>
      </c>
      <c r="N25" s="183">
        <f>SUM(L25*M25)</f>
        <v>360</v>
      </c>
      <c r="P25" s="201"/>
    </row>
    <row r="26" spans="1:16" ht="14.25">
      <c r="A26" s="177" t="s">
        <v>77</v>
      </c>
      <c r="B26" s="178">
        <v>95990</v>
      </c>
      <c r="C26" s="5" t="s">
        <v>25</v>
      </c>
      <c r="D26" s="204" t="s">
        <v>69</v>
      </c>
      <c r="E26" s="179" t="s">
        <v>5</v>
      </c>
      <c r="F26" s="180">
        <f>ROUND((J26*K26),2)</f>
        <v>38.46</v>
      </c>
      <c r="G26" s="181">
        <v>907.82</v>
      </c>
      <c r="H26" s="175">
        <f t="shared" si="0"/>
        <v>1169.45</v>
      </c>
      <c r="I26" s="176">
        <f t="shared" si="1"/>
        <v>44977.047000000006</v>
      </c>
      <c r="J26" s="182">
        <v>90</v>
      </c>
      <c r="K26">
        <v>0.42735</v>
      </c>
      <c r="L26">
        <v>18</v>
      </c>
      <c r="M26">
        <v>20</v>
      </c>
      <c r="N26" s="183">
        <f>SUM(L26*M26)</f>
        <v>360</v>
      </c>
      <c r="P26" s="201"/>
    </row>
    <row r="27" spans="1:16" ht="14.25">
      <c r="A27" s="177" t="s">
        <v>77</v>
      </c>
      <c r="B27" s="178">
        <v>95990</v>
      </c>
      <c r="C27" s="5" t="s">
        <v>26</v>
      </c>
      <c r="D27" s="203" t="s">
        <v>70</v>
      </c>
      <c r="E27" s="179" t="s">
        <v>5</v>
      </c>
      <c r="F27" s="180">
        <f aca="true" t="shared" si="2" ref="F27:F33">ROUND((J27*K27),2)</f>
        <v>25.64</v>
      </c>
      <c r="G27" s="181">
        <v>907.82</v>
      </c>
      <c r="H27" s="175">
        <f t="shared" si="0"/>
        <v>1169.45</v>
      </c>
      <c r="I27" s="176">
        <f t="shared" si="1"/>
        <v>29984.698</v>
      </c>
      <c r="J27" s="182">
        <v>60</v>
      </c>
      <c r="K27">
        <v>0.42735</v>
      </c>
      <c r="L27">
        <v>12</v>
      </c>
      <c r="M27">
        <v>20</v>
      </c>
      <c r="N27" s="183">
        <f aca="true" t="shared" si="3" ref="N27:N33">SUM(L27*M27)</f>
        <v>240</v>
      </c>
      <c r="P27" s="201"/>
    </row>
    <row r="28" spans="1:16" ht="14.25">
      <c r="A28" s="177" t="s">
        <v>77</v>
      </c>
      <c r="B28" s="178">
        <v>95990</v>
      </c>
      <c r="C28" s="5" t="s">
        <v>27</v>
      </c>
      <c r="D28" s="205" t="s">
        <v>71</v>
      </c>
      <c r="E28" s="179" t="s">
        <v>5</v>
      </c>
      <c r="F28" s="180">
        <f t="shared" si="2"/>
        <v>25.64</v>
      </c>
      <c r="G28" s="181">
        <v>907.82</v>
      </c>
      <c r="H28" s="175">
        <f t="shared" si="0"/>
        <v>1169.45</v>
      </c>
      <c r="I28" s="176">
        <f t="shared" si="1"/>
        <v>29984.698</v>
      </c>
      <c r="J28" s="182">
        <v>60</v>
      </c>
      <c r="K28">
        <v>0.42735</v>
      </c>
      <c r="L28">
        <v>12</v>
      </c>
      <c r="M28">
        <v>20</v>
      </c>
      <c r="N28" s="183">
        <f t="shared" si="3"/>
        <v>240</v>
      </c>
      <c r="P28" s="201"/>
    </row>
    <row r="29" spans="1:16" ht="14.25">
      <c r="A29" s="177" t="s">
        <v>77</v>
      </c>
      <c r="B29" s="178">
        <v>95990</v>
      </c>
      <c r="C29" s="5" t="s">
        <v>29</v>
      </c>
      <c r="D29" s="205" t="s">
        <v>72</v>
      </c>
      <c r="E29" s="179" t="s">
        <v>5</v>
      </c>
      <c r="F29" s="180">
        <f t="shared" si="2"/>
        <v>32.05</v>
      </c>
      <c r="G29" s="181">
        <v>907.82</v>
      </c>
      <c r="H29" s="175">
        <f t="shared" si="0"/>
        <v>1169.45</v>
      </c>
      <c r="I29" s="176">
        <f t="shared" si="1"/>
        <v>37480.8725</v>
      </c>
      <c r="J29" s="182">
        <v>75</v>
      </c>
      <c r="K29">
        <v>0.42735</v>
      </c>
      <c r="L29">
        <v>15</v>
      </c>
      <c r="M29">
        <v>20</v>
      </c>
      <c r="N29" s="183">
        <f t="shared" si="3"/>
        <v>300</v>
      </c>
      <c r="P29" s="201"/>
    </row>
    <row r="30" spans="1:16" ht="14.25">
      <c r="A30" s="177" t="s">
        <v>77</v>
      </c>
      <c r="B30" s="178">
        <v>95990</v>
      </c>
      <c r="C30" s="5" t="s">
        <v>62</v>
      </c>
      <c r="D30" s="203" t="s">
        <v>73</v>
      </c>
      <c r="E30" s="179" t="s">
        <v>5</v>
      </c>
      <c r="F30" s="180">
        <f t="shared" si="2"/>
        <v>32.05</v>
      </c>
      <c r="G30" s="181">
        <v>907.82</v>
      </c>
      <c r="H30" s="175">
        <f t="shared" si="0"/>
        <v>1169.45</v>
      </c>
      <c r="I30" s="176">
        <f t="shared" si="1"/>
        <v>37480.8725</v>
      </c>
      <c r="J30" s="182">
        <v>75</v>
      </c>
      <c r="K30">
        <v>0.42735</v>
      </c>
      <c r="L30">
        <v>15</v>
      </c>
      <c r="M30">
        <v>20</v>
      </c>
      <c r="N30" s="183">
        <f t="shared" si="3"/>
        <v>300</v>
      </c>
      <c r="P30" s="201"/>
    </row>
    <row r="31" spans="1:16" ht="14.25">
      <c r="A31" s="177" t="s">
        <v>77</v>
      </c>
      <c r="B31" s="178">
        <v>95990</v>
      </c>
      <c r="C31" s="5" t="s">
        <v>78</v>
      </c>
      <c r="D31" s="203" t="s">
        <v>74</v>
      </c>
      <c r="E31" s="179" t="s">
        <v>5</v>
      </c>
      <c r="F31" s="180">
        <f t="shared" si="2"/>
        <v>19.23</v>
      </c>
      <c r="G31" s="181">
        <v>907.82</v>
      </c>
      <c r="H31" s="175">
        <f t="shared" si="0"/>
        <v>1169.45</v>
      </c>
      <c r="I31" s="176">
        <f t="shared" si="1"/>
        <v>22488.523500000003</v>
      </c>
      <c r="J31" s="182">
        <v>45</v>
      </c>
      <c r="K31">
        <v>0.42735</v>
      </c>
      <c r="L31">
        <v>9</v>
      </c>
      <c r="M31">
        <v>20</v>
      </c>
      <c r="N31" s="183">
        <f t="shared" si="3"/>
        <v>180</v>
      </c>
      <c r="P31" s="201"/>
    </row>
    <row r="32" spans="1:16" ht="28.5">
      <c r="A32" s="177" t="s">
        <v>77</v>
      </c>
      <c r="B32" s="178">
        <v>95990</v>
      </c>
      <c r="C32" s="5" t="s">
        <v>79</v>
      </c>
      <c r="D32" s="203" t="s">
        <v>75</v>
      </c>
      <c r="E32" s="179" t="s">
        <v>5</v>
      </c>
      <c r="F32" s="180">
        <f t="shared" si="2"/>
        <v>29.91</v>
      </c>
      <c r="G32" s="181">
        <v>907.82</v>
      </c>
      <c r="H32" s="175">
        <f t="shared" si="0"/>
        <v>1169.45</v>
      </c>
      <c r="I32" s="176">
        <f t="shared" si="1"/>
        <v>34978.2495</v>
      </c>
      <c r="J32" s="182">
        <v>70</v>
      </c>
      <c r="K32">
        <v>0.42735</v>
      </c>
      <c r="L32">
        <v>12</v>
      </c>
      <c r="M32">
        <v>20</v>
      </c>
      <c r="N32" s="183">
        <f t="shared" si="3"/>
        <v>240</v>
      </c>
      <c r="P32" s="201"/>
    </row>
    <row r="33" spans="1:14" ht="14.25">
      <c r="A33" s="177" t="s">
        <v>77</v>
      </c>
      <c r="B33" s="178">
        <v>95990</v>
      </c>
      <c r="C33" s="5" t="s">
        <v>80</v>
      </c>
      <c r="D33" s="206" t="s">
        <v>76</v>
      </c>
      <c r="E33" s="179" t="s">
        <v>5</v>
      </c>
      <c r="F33" s="180">
        <f t="shared" si="2"/>
        <v>19.23</v>
      </c>
      <c r="G33" s="181">
        <v>907.82</v>
      </c>
      <c r="H33" s="175">
        <f t="shared" si="0"/>
        <v>1169.45</v>
      </c>
      <c r="I33" s="176">
        <f t="shared" si="1"/>
        <v>22488.523500000003</v>
      </c>
      <c r="J33" s="182">
        <v>45</v>
      </c>
      <c r="K33">
        <v>0.42735</v>
      </c>
      <c r="L33">
        <v>9</v>
      </c>
      <c r="M33">
        <v>20</v>
      </c>
      <c r="N33" s="183">
        <f t="shared" si="3"/>
        <v>180</v>
      </c>
    </row>
    <row r="34" spans="1:9" ht="15" customHeight="1">
      <c r="A34" s="56"/>
      <c r="B34" s="56"/>
      <c r="C34" s="5"/>
      <c r="D34" s="214" t="s">
        <v>85</v>
      </c>
      <c r="E34" s="212"/>
      <c r="F34" s="212"/>
      <c r="G34" s="212"/>
      <c r="H34" s="134"/>
      <c r="I34" s="7">
        <f>SUM(I25:I33)</f>
        <v>304840.53150000004</v>
      </c>
    </row>
    <row r="35" spans="1:15" ht="15">
      <c r="A35" s="62"/>
      <c r="B35" s="62"/>
      <c r="C35" s="62"/>
      <c r="D35" s="213" t="s">
        <v>24</v>
      </c>
      <c r="E35" s="213"/>
      <c r="F35" s="213"/>
      <c r="G35" s="213"/>
      <c r="H35" s="135"/>
      <c r="I35" s="133">
        <f>I18+I23+I34</f>
        <v>329254.10150000005</v>
      </c>
      <c r="J35" s="16"/>
      <c r="N35" s="16">
        <f>SUM(N25:N33)</f>
        <v>2400</v>
      </c>
      <c r="O35" s="184" t="s">
        <v>86</v>
      </c>
    </row>
    <row r="54" ht="14.25">
      <c r="D54" s="198"/>
    </row>
    <row r="55" spans="4:7" ht="14.25">
      <c r="D55" s="196" t="s">
        <v>58</v>
      </c>
      <c r="E55" s="114"/>
      <c r="F55" s="114"/>
      <c r="G55" s="114"/>
    </row>
    <row r="56" spans="4:7" ht="14.25">
      <c r="D56" s="196" t="s">
        <v>59</v>
      </c>
      <c r="E56" s="114"/>
      <c r="F56" s="114"/>
      <c r="G56" s="114"/>
    </row>
    <row r="62" ht="14.25">
      <c r="F62" s="64">
        <f>SUM(F25:F33)</f>
        <v>260.67</v>
      </c>
    </row>
  </sheetData>
  <sheetProtection/>
  <mergeCells count="15">
    <mergeCell ref="I14:I15"/>
    <mergeCell ref="A14:A15"/>
    <mergeCell ref="B14:B15"/>
    <mergeCell ref="B9:C9"/>
    <mergeCell ref="C14:C15"/>
    <mergeCell ref="D14:D15"/>
    <mergeCell ref="E14:E15"/>
    <mergeCell ref="H14:H15"/>
    <mergeCell ref="A6:D6"/>
    <mergeCell ref="D23:G23"/>
    <mergeCell ref="D35:G35"/>
    <mergeCell ref="D34:G34"/>
    <mergeCell ref="G14:G15"/>
    <mergeCell ref="F14:F15"/>
    <mergeCell ref="D18:G18"/>
  </mergeCells>
  <printOptions horizontalCentered="1"/>
  <pageMargins left="0.38" right="0" top="1.94" bottom="0.3937007874015748" header="0.1968503937007874" footer="0.5118110236220472"/>
  <pageSetup horizontalDpi="600" verticalDpi="600" orientation="portrait" paperSize="9" scale="54" r:id="rId3"/>
  <headerFooter alignWithMargins="0">
    <oddFooter>&amp;CTrav. Lázaro Picanço, nº 110 - Bairro Centro, CEP: 05.149.133/0001-48 - Ourém - Pará
Fones: (91) 3467-1337, 3467-3412
&amp;RPag. &amp;P / &amp;N</oddFooter>
  </headerFooter>
  <legacyDrawing r:id="rId2"/>
  <oleObjects>
    <oleObject progId="Word.Document.12" shapeId="14024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view="pageBreakPreview" zoomScale="96" zoomScaleSheetLayoutView="96" zoomScalePageLayoutView="0" workbookViewId="0" topLeftCell="A1">
      <selection activeCell="A1" sqref="A1:I46"/>
    </sheetView>
  </sheetViews>
  <sheetFormatPr defaultColWidth="9.140625" defaultRowHeight="12.75"/>
  <cols>
    <col min="1" max="13" width="12.7109375" style="0" customWidth="1"/>
  </cols>
  <sheetData>
    <row r="1" spans="1:9" ht="27" customHeight="1">
      <c r="A1" s="227" t="s">
        <v>88</v>
      </c>
      <c r="B1" s="228"/>
      <c r="C1" s="228"/>
      <c r="D1" s="228"/>
      <c r="E1" s="228"/>
      <c r="F1" s="228"/>
      <c r="G1" s="228"/>
      <c r="H1" s="228"/>
      <c r="I1" s="229"/>
    </row>
    <row r="2" spans="1:9" ht="15" customHeight="1">
      <c r="A2" s="121" t="s">
        <v>9</v>
      </c>
      <c r="B2" s="26"/>
      <c r="C2" s="26"/>
      <c r="D2" s="26"/>
      <c r="E2" s="21"/>
      <c r="F2" s="22"/>
      <c r="G2" s="23"/>
      <c r="H2" s="23"/>
      <c r="I2" s="156"/>
    </row>
    <row r="3" spans="1:9" ht="19.5" customHeight="1">
      <c r="A3" s="121" t="s">
        <v>82</v>
      </c>
      <c r="B3" s="25"/>
      <c r="C3" s="40"/>
      <c r="D3" s="40"/>
      <c r="E3" s="26"/>
      <c r="F3" s="27"/>
      <c r="G3" s="28"/>
      <c r="H3" s="28"/>
      <c r="I3" s="156"/>
    </row>
    <row r="4" spans="1:9" ht="19.5" customHeight="1">
      <c r="A4" s="121" t="s">
        <v>10</v>
      </c>
      <c r="B4" s="26"/>
      <c r="C4" s="40"/>
      <c r="D4" s="40"/>
      <c r="E4" s="26"/>
      <c r="F4" s="27"/>
      <c r="G4" s="29"/>
      <c r="H4" s="29"/>
      <c r="I4" s="157"/>
    </row>
    <row r="5" spans="1:9" ht="19.5" customHeight="1">
      <c r="A5" s="123" t="s">
        <v>11</v>
      </c>
      <c r="B5" s="223">
        <f>Orçamento!B9</f>
        <v>329254.10150000005</v>
      </c>
      <c r="C5" s="223"/>
      <c r="D5" s="40"/>
      <c r="E5" s="31"/>
      <c r="F5" s="32"/>
      <c r="G5" s="161"/>
      <c r="H5" s="161"/>
      <c r="I5" s="157"/>
    </row>
    <row r="6" spans="1:9" ht="19.5" customHeight="1">
      <c r="A6" s="124" t="s">
        <v>12</v>
      </c>
      <c r="B6" s="40" t="s">
        <v>97</v>
      </c>
      <c r="C6" s="40"/>
      <c r="D6" s="40"/>
      <c r="E6" s="40"/>
      <c r="F6" s="42"/>
      <c r="G6" s="43"/>
      <c r="H6" s="43"/>
      <c r="I6" s="158"/>
    </row>
    <row r="7" spans="1:9" ht="19.5" customHeight="1">
      <c r="A7" s="124" t="s">
        <v>57</v>
      </c>
      <c r="B7" s="40"/>
      <c r="C7" s="40"/>
      <c r="D7" s="40"/>
      <c r="E7" s="40"/>
      <c r="F7" s="42"/>
      <c r="G7" s="43"/>
      <c r="H7" s="43"/>
      <c r="I7" s="158"/>
    </row>
    <row r="8" spans="1:9" ht="19.5" customHeight="1" thickBot="1">
      <c r="A8" s="125"/>
      <c r="B8" s="126" t="s">
        <v>96</v>
      </c>
      <c r="C8" s="126"/>
      <c r="D8" s="126"/>
      <c r="E8" s="126"/>
      <c r="F8" s="127"/>
      <c r="G8" s="128"/>
      <c r="H8" s="128"/>
      <c r="I8" s="159"/>
    </row>
    <row r="9" ht="13.5" thickBot="1"/>
    <row r="10" spans="1:9" ht="13.5" thickBot="1">
      <c r="A10" s="68" t="s">
        <v>0</v>
      </c>
      <c r="B10" s="69" t="s">
        <v>31</v>
      </c>
      <c r="C10" s="70"/>
      <c r="D10" s="70"/>
      <c r="E10" s="70"/>
      <c r="F10" s="70"/>
      <c r="G10" s="70"/>
      <c r="H10" s="70"/>
      <c r="I10" s="71"/>
    </row>
    <row r="11" spans="1:9" ht="15.75" thickBot="1">
      <c r="A11" s="72">
        <v>1</v>
      </c>
      <c r="B11" s="73" t="s">
        <v>32</v>
      </c>
      <c r="C11" s="74"/>
      <c r="D11" s="74"/>
      <c r="E11" s="74"/>
      <c r="F11" s="74"/>
      <c r="G11" s="74"/>
      <c r="H11" s="75"/>
      <c r="I11" s="149">
        <v>0.03</v>
      </c>
    </row>
    <row r="12" spans="1:9" ht="15.75" thickBot="1">
      <c r="A12" s="72">
        <v>2</v>
      </c>
      <c r="B12" s="73" t="s">
        <v>33</v>
      </c>
      <c r="C12" s="74"/>
      <c r="D12" s="74"/>
      <c r="E12" s="74"/>
      <c r="F12" s="74"/>
      <c r="G12" s="74"/>
      <c r="H12" s="74"/>
      <c r="I12" s="149">
        <v>0.008</v>
      </c>
    </row>
    <row r="13" spans="1:9" ht="13.5" thickBot="1">
      <c r="A13" s="77">
        <v>3</v>
      </c>
      <c r="B13" s="73" t="s">
        <v>34</v>
      </c>
      <c r="C13" s="74"/>
      <c r="D13" s="74"/>
      <c r="E13" s="74"/>
      <c r="F13" s="74"/>
      <c r="G13" s="74"/>
      <c r="H13" s="75"/>
      <c r="I13" s="150">
        <v>0.0097</v>
      </c>
    </row>
    <row r="14" spans="1:9" ht="15.75" thickBot="1">
      <c r="A14" s="72">
        <v>4</v>
      </c>
      <c r="B14" s="73" t="s">
        <v>35</v>
      </c>
      <c r="C14" s="74"/>
      <c r="D14" s="74"/>
      <c r="E14" s="74"/>
      <c r="F14" s="74"/>
      <c r="G14" s="74"/>
      <c r="H14" s="75"/>
      <c r="I14" s="149">
        <v>0.0059</v>
      </c>
    </row>
    <row r="15" spans="1:9" ht="15">
      <c r="A15" s="72">
        <v>5</v>
      </c>
      <c r="B15" s="73" t="s">
        <v>36</v>
      </c>
      <c r="C15" s="74"/>
      <c r="D15" s="74"/>
      <c r="E15" s="74"/>
      <c r="F15" s="74"/>
      <c r="G15" s="74"/>
      <c r="H15" s="75"/>
      <c r="I15" s="78">
        <v>0.0616</v>
      </c>
    </row>
    <row r="16" spans="1:9" ht="15.75" thickBot="1">
      <c r="A16" s="79">
        <v>6</v>
      </c>
      <c r="B16" s="80" t="s">
        <v>37</v>
      </c>
      <c r="C16" s="81"/>
      <c r="D16" s="81"/>
      <c r="E16" s="81"/>
      <c r="F16" s="81"/>
      <c r="G16" s="81"/>
      <c r="H16" s="82"/>
      <c r="I16" s="83">
        <f>I23</f>
        <v>0.1315</v>
      </c>
    </row>
    <row r="17" spans="1:9" ht="12.75">
      <c r="A17" s="84"/>
      <c r="B17" s="74"/>
      <c r="C17" s="74"/>
      <c r="D17" s="74"/>
      <c r="E17" s="74"/>
      <c r="F17" s="74"/>
      <c r="G17" s="74"/>
      <c r="H17" s="74"/>
      <c r="I17" s="85"/>
    </row>
    <row r="18" spans="1:9" ht="13.5" thickBot="1">
      <c r="A18" s="86" t="s">
        <v>0</v>
      </c>
      <c r="B18" s="87" t="s">
        <v>38</v>
      </c>
      <c r="C18" s="74"/>
      <c r="D18" s="74"/>
      <c r="E18" s="74"/>
      <c r="F18" s="74"/>
      <c r="G18" s="74"/>
      <c r="H18" s="74"/>
      <c r="I18" s="85"/>
    </row>
    <row r="19" spans="1:9" ht="12.75">
      <c r="A19" s="88" t="s">
        <v>39</v>
      </c>
      <c r="B19" s="89" t="s">
        <v>40</v>
      </c>
      <c r="C19" s="90"/>
      <c r="D19" s="90"/>
      <c r="E19" s="90"/>
      <c r="F19" s="90"/>
      <c r="G19" s="90"/>
      <c r="H19" s="90"/>
      <c r="I19" s="91">
        <v>0.05</v>
      </c>
    </row>
    <row r="20" spans="1:9" ht="15">
      <c r="A20" s="72" t="s">
        <v>41</v>
      </c>
      <c r="B20" s="73" t="s">
        <v>42</v>
      </c>
      <c r="C20" s="74"/>
      <c r="D20" s="74"/>
      <c r="E20" s="74"/>
      <c r="F20" s="74"/>
      <c r="G20" s="74"/>
      <c r="H20" s="74"/>
      <c r="I20" s="76">
        <v>0.0065</v>
      </c>
    </row>
    <row r="21" spans="1:9" ht="15">
      <c r="A21" s="72" t="s">
        <v>43</v>
      </c>
      <c r="B21" s="92" t="s">
        <v>44</v>
      </c>
      <c r="C21" s="74"/>
      <c r="D21" s="74"/>
      <c r="E21" s="74"/>
      <c r="F21" s="74"/>
      <c r="G21" s="74"/>
      <c r="H21" s="74"/>
      <c r="I21" s="76">
        <v>0.03</v>
      </c>
    </row>
    <row r="22" spans="1:9" ht="15.75" thickBot="1">
      <c r="A22" s="79" t="s">
        <v>45</v>
      </c>
      <c r="B22" s="93" t="s">
        <v>46</v>
      </c>
      <c r="C22" s="81"/>
      <c r="D22" s="81"/>
      <c r="E22" s="81"/>
      <c r="F22" s="81"/>
      <c r="G22" s="81"/>
      <c r="H22" s="81"/>
      <c r="I22" s="94">
        <v>0.045</v>
      </c>
    </row>
    <row r="23" spans="1:13" ht="16.5" thickBot="1">
      <c r="A23" s="73"/>
      <c r="B23" s="74"/>
      <c r="C23" s="74"/>
      <c r="D23" s="74"/>
      <c r="E23" s="74"/>
      <c r="F23" s="90" t="s">
        <v>47</v>
      </c>
      <c r="G23" s="90"/>
      <c r="H23" s="95"/>
      <c r="I23" s="96">
        <f>SUM(I19:I22)</f>
        <v>0.1315</v>
      </c>
      <c r="M23" s="97"/>
    </row>
    <row r="24" spans="1:13" ht="16.5" thickBot="1">
      <c r="A24" s="98" t="s">
        <v>48</v>
      </c>
      <c r="B24" s="99"/>
      <c r="C24" s="99"/>
      <c r="D24" s="99"/>
      <c r="E24" s="99"/>
      <c r="F24" s="99"/>
      <c r="G24" s="99"/>
      <c r="H24" s="99"/>
      <c r="I24" s="100"/>
      <c r="M24" s="101"/>
    </row>
    <row r="25" spans="1:13" ht="41.25" customHeight="1" thickBot="1">
      <c r="A25" s="102"/>
      <c r="B25" s="103"/>
      <c r="C25" s="103"/>
      <c r="D25" s="103"/>
      <c r="E25" s="103"/>
      <c r="F25" s="103"/>
      <c r="G25" s="130" t="s">
        <v>55</v>
      </c>
      <c r="H25" s="104"/>
      <c r="I25" s="105">
        <f>(((1+I11+I12+I13)*(1+I14)*(1+I15))/(1-I16))-1</f>
        <v>0.2881986483454233</v>
      </c>
      <c r="M25" s="106"/>
    </row>
    <row r="26" spans="2:13" ht="15">
      <c r="B26" s="107"/>
      <c r="C26" s="107"/>
      <c r="D26" s="107"/>
      <c r="E26" s="107"/>
      <c r="F26" s="107"/>
      <c r="G26" s="107"/>
      <c r="H26" s="107"/>
      <c r="I26" s="107"/>
      <c r="M26" s="106"/>
    </row>
    <row r="27" spans="1:13" ht="15.75">
      <c r="A27" s="108" t="s">
        <v>49</v>
      </c>
      <c r="M27" s="101"/>
    </row>
    <row r="28" spans="1:9" ht="12.75">
      <c r="A28" s="232" t="s">
        <v>50</v>
      </c>
      <c r="B28" s="232"/>
      <c r="C28" s="232"/>
      <c r="D28" s="232"/>
      <c r="E28" s="232"/>
      <c r="F28" s="232"/>
      <c r="G28" s="232"/>
      <c r="H28" s="232"/>
      <c r="I28" s="232"/>
    </row>
    <row r="29" spans="1:9" ht="12.75">
      <c r="A29" s="232" t="s">
        <v>51</v>
      </c>
      <c r="B29" s="232"/>
      <c r="C29" s="232"/>
      <c r="D29" s="232"/>
      <c r="E29" s="232"/>
      <c r="F29" s="232"/>
      <c r="G29" s="232"/>
      <c r="H29" s="232"/>
      <c r="I29" s="232"/>
    </row>
    <row r="30" spans="1:9" ht="12.75">
      <c r="A30" s="232" t="s">
        <v>52</v>
      </c>
      <c r="B30" s="232"/>
      <c r="C30" s="232"/>
      <c r="D30" s="232"/>
      <c r="E30" s="232"/>
      <c r="F30" s="232"/>
      <c r="G30" s="232"/>
      <c r="H30" s="232"/>
      <c r="I30" s="232"/>
    </row>
    <row r="31" spans="1:9" ht="12.75" customHeight="1">
      <c r="A31" s="230" t="s">
        <v>53</v>
      </c>
      <c r="B31" s="230"/>
      <c r="C31" s="230"/>
      <c r="D31" s="230"/>
      <c r="E31" s="230"/>
      <c r="F31" s="230"/>
      <c r="G31" s="230"/>
      <c r="H31" s="230"/>
      <c r="I31" s="230"/>
    </row>
    <row r="32" spans="1:9" ht="23.25" customHeight="1">
      <c r="A32" s="230" t="s">
        <v>54</v>
      </c>
      <c r="B32" s="230"/>
      <c r="C32" s="230"/>
      <c r="D32" s="230"/>
      <c r="E32" s="230"/>
      <c r="F32" s="230"/>
      <c r="G32" s="230"/>
      <c r="H32" s="230"/>
      <c r="I32" s="230"/>
    </row>
    <row r="33" spans="2:9" ht="12.75" customHeight="1">
      <c r="B33" s="109"/>
      <c r="C33" s="109"/>
      <c r="D33" s="109"/>
      <c r="E33" s="109"/>
      <c r="F33" s="109"/>
      <c r="G33" s="109"/>
      <c r="H33" s="109"/>
      <c r="I33" s="109"/>
    </row>
    <row r="34" spans="1:9" ht="12.75">
      <c r="A34" s="109"/>
      <c r="B34" s="109"/>
      <c r="C34" s="109"/>
      <c r="D34" s="109"/>
      <c r="E34" s="109"/>
      <c r="F34" s="109"/>
      <c r="G34" s="109"/>
      <c r="H34" s="109"/>
      <c r="I34" s="109"/>
    </row>
    <row r="35" spans="2:9" ht="12.75">
      <c r="B35" s="109"/>
      <c r="C35" s="109"/>
      <c r="D35" s="109"/>
      <c r="E35" s="109"/>
      <c r="F35" s="109"/>
      <c r="G35" s="109"/>
      <c r="H35" s="109"/>
      <c r="I35" s="109"/>
    </row>
    <row r="36" spans="2:9" ht="12.75">
      <c r="B36" s="109"/>
      <c r="C36" s="109"/>
      <c r="D36" s="109"/>
      <c r="E36" s="109"/>
      <c r="F36" s="109"/>
      <c r="G36" s="109"/>
      <c r="H36" s="109"/>
      <c r="I36" s="109"/>
    </row>
    <row r="37" spans="2:9" ht="12.75">
      <c r="B37" s="109"/>
      <c r="C37" s="109"/>
      <c r="D37" s="109"/>
      <c r="E37" s="109"/>
      <c r="F37" s="109"/>
      <c r="G37" s="109"/>
      <c r="H37" s="109"/>
      <c r="I37" s="109"/>
    </row>
    <row r="38" spans="2:9" ht="12.75">
      <c r="B38" s="109"/>
      <c r="C38" s="109"/>
      <c r="D38" s="109"/>
      <c r="E38" s="109"/>
      <c r="F38" s="109"/>
      <c r="G38" s="109"/>
      <c r="H38" s="109"/>
      <c r="I38" s="109"/>
    </row>
    <row r="39" spans="2:9" ht="12.75">
      <c r="B39" s="109"/>
      <c r="C39" s="109"/>
      <c r="D39" s="109"/>
      <c r="E39" s="109"/>
      <c r="F39" s="109"/>
      <c r="G39" s="109"/>
      <c r="H39" s="109"/>
      <c r="I39" s="109"/>
    </row>
    <row r="40" spans="2:9" ht="12.75">
      <c r="B40" s="109"/>
      <c r="C40" s="109"/>
      <c r="D40" s="109"/>
      <c r="E40" s="109"/>
      <c r="F40" s="109"/>
      <c r="G40" s="109"/>
      <c r="H40" s="109"/>
      <c r="I40" s="109"/>
    </row>
    <row r="41" spans="2:9" ht="12.75">
      <c r="B41" s="109"/>
      <c r="C41" s="109"/>
      <c r="D41" s="109"/>
      <c r="E41" s="109"/>
      <c r="F41" s="109"/>
      <c r="G41" s="109"/>
      <c r="H41" s="109"/>
      <c r="I41" s="109"/>
    </row>
    <row r="42" spans="1:9" ht="12.75">
      <c r="A42" s="74"/>
      <c r="B42" s="74"/>
      <c r="C42" s="74"/>
      <c r="D42" s="110"/>
      <c r="E42" s="110"/>
      <c r="F42" s="110"/>
      <c r="G42" s="110"/>
      <c r="H42" s="74"/>
      <c r="I42" s="74"/>
    </row>
    <row r="43" spans="1:9" ht="12.75">
      <c r="A43" s="111"/>
      <c r="B43" s="111"/>
      <c r="C43" s="111"/>
      <c r="D43" s="231" t="s">
        <v>58</v>
      </c>
      <c r="E43" s="231"/>
      <c r="F43" s="231"/>
      <c r="G43" s="231"/>
      <c r="H43" s="111"/>
      <c r="I43" s="111"/>
    </row>
    <row r="44" spans="1:9" ht="12.75">
      <c r="A44" s="112"/>
      <c r="B44" s="112"/>
      <c r="C44" s="112"/>
      <c r="D44" s="231" t="s">
        <v>59</v>
      </c>
      <c r="E44" s="231"/>
      <c r="F44" s="231"/>
      <c r="G44" s="231"/>
      <c r="H44" s="112"/>
      <c r="I44" s="112"/>
    </row>
    <row r="45" spans="1:9" ht="12.75">
      <c r="A45" s="113"/>
      <c r="B45" s="113"/>
      <c r="C45" s="113"/>
      <c r="D45" s="113"/>
      <c r="E45" s="113"/>
      <c r="F45" s="113"/>
      <c r="G45" s="113"/>
      <c r="H45" s="113"/>
      <c r="I45" s="113"/>
    </row>
    <row r="46" spans="1:9" ht="12.75">
      <c r="A46" s="113"/>
      <c r="B46" s="113"/>
      <c r="C46" s="113"/>
      <c r="D46" s="113"/>
      <c r="E46" s="113"/>
      <c r="F46" s="113"/>
      <c r="G46" s="113"/>
      <c r="H46" s="113"/>
      <c r="I46" s="113"/>
    </row>
    <row r="47" spans="5:9" ht="12.75">
      <c r="E47" s="114"/>
      <c r="F47" s="114"/>
      <c r="G47" s="114"/>
      <c r="H47" s="114"/>
      <c r="I47" s="114"/>
    </row>
    <row r="48" spans="1:9" ht="12.75">
      <c r="A48" s="111"/>
      <c r="B48" s="111"/>
      <c r="C48" s="111"/>
      <c r="D48" s="111"/>
      <c r="E48" s="111"/>
      <c r="F48" s="111"/>
      <c r="G48" s="111"/>
      <c r="H48" s="111"/>
      <c r="I48" s="111"/>
    </row>
  </sheetData>
  <sheetProtection/>
  <mergeCells count="9">
    <mergeCell ref="A1:I1"/>
    <mergeCell ref="B5:C5"/>
    <mergeCell ref="A32:I32"/>
    <mergeCell ref="D43:G43"/>
    <mergeCell ref="D44:G44"/>
    <mergeCell ref="A28:I28"/>
    <mergeCell ref="A29:I29"/>
    <mergeCell ref="A30:I30"/>
    <mergeCell ref="A31:I31"/>
  </mergeCells>
  <printOptions/>
  <pageMargins left="0.5118110236220472" right="0.5118110236220472" top="0.7874015748031497" bottom="0.7874015748031497" header="0.31496062992125984" footer="0.31496062992125984"/>
  <pageSetup fitToHeight="1" fitToWidth="1" orientation="portrait" paperSize="9" scale="81" r:id="rId4"/>
  <headerFooter>
    <oddFooter>&amp;CTrav. Lázaro Picanço, nº 110 - Bairro Centro, CEP: 05.149.133/0001-48 - Ourém - Pará
Fones: (91) 3467-1337, 3467-3412
&amp;R&amp;P</oddFooter>
  </headerFooter>
  <drawing r:id="rId3"/>
  <legacyDrawing r:id="rId2"/>
  <oleObjects>
    <oleObject progId="Word.Document.12" shapeId="3379361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59" zoomScaleSheetLayoutView="59" zoomScalePageLayoutView="0" workbookViewId="0" topLeftCell="B1">
      <selection activeCell="I26" sqref="I26"/>
    </sheetView>
  </sheetViews>
  <sheetFormatPr defaultColWidth="9.140625" defaultRowHeight="12.75"/>
  <cols>
    <col min="1" max="1" width="9.140625" style="8" customWidth="1"/>
    <col min="2" max="2" width="52.28125" style="0" bestFit="1" customWidth="1"/>
    <col min="3" max="3" width="19.421875" style="0" customWidth="1"/>
    <col min="4" max="4" width="16.7109375" style="0" customWidth="1"/>
    <col min="5" max="5" width="16.57421875" style="0" customWidth="1"/>
    <col min="6" max="14" width="17.140625" style="0" customWidth="1"/>
    <col min="15" max="15" width="16.8515625" style="0" customWidth="1"/>
    <col min="18" max="18" width="14.8515625" style="0" bestFit="1" customWidth="1"/>
  </cols>
  <sheetData>
    <row r="1" spans="1:21" ht="15">
      <c r="A1" s="118" t="s">
        <v>87</v>
      </c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19"/>
      <c r="P1" s="136"/>
      <c r="Q1" s="29"/>
      <c r="R1" s="29"/>
      <c r="S1" s="115"/>
      <c r="T1" s="3"/>
      <c r="U1" s="3"/>
    </row>
    <row r="2" spans="1:21" ht="15">
      <c r="A2" s="121" t="s">
        <v>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1"/>
      <c r="P2" s="137"/>
      <c r="Q2" s="23"/>
      <c r="R2" s="23"/>
      <c r="S2" s="115"/>
      <c r="T2" s="3"/>
      <c r="U2" s="3"/>
    </row>
    <row r="3" spans="1:21" ht="19.5" customHeight="1">
      <c r="A3" s="121" t="s">
        <v>82</v>
      </c>
      <c r="B3" s="25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26"/>
      <c r="P3" s="138"/>
      <c r="Q3" s="28"/>
      <c r="R3" s="28"/>
      <c r="S3" s="115"/>
      <c r="T3" s="3"/>
      <c r="U3" s="3"/>
    </row>
    <row r="4" spans="1:21" ht="19.5" customHeight="1">
      <c r="A4" s="121" t="s">
        <v>10</v>
      </c>
      <c r="B4" s="26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26"/>
      <c r="P4" s="138"/>
      <c r="Q4" s="29"/>
      <c r="R4" s="29"/>
      <c r="S4" s="116"/>
      <c r="T4" s="3"/>
      <c r="U4" s="3"/>
    </row>
    <row r="5" spans="1:21" ht="19.5" customHeight="1">
      <c r="A5" s="123" t="s">
        <v>11</v>
      </c>
      <c r="B5" s="223">
        <f>Orçamento!B9</f>
        <v>329254.10150000005</v>
      </c>
      <c r="C5" s="223"/>
      <c r="D5" s="151"/>
      <c r="E5" s="151"/>
      <c r="F5" s="40"/>
      <c r="G5" s="40"/>
      <c r="H5" s="40"/>
      <c r="I5" s="40"/>
      <c r="J5" s="40"/>
      <c r="K5" s="40"/>
      <c r="L5" s="40"/>
      <c r="M5" s="40"/>
      <c r="N5" s="40"/>
      <c r="O5" s="31"/>
      <c r="P5" s="139"/>
      <c r="Q5" s="36"/>
      <c r="R5" s="36"/>
      <c r="S5" s="116"/>
      <c r="T5" s="3"/>
      <c r="U5" s="3"/>
    </row>
    <row r="6" spans="1:21" ht="19.5" customHeight="1">
      <c r="A6" s="124" t="s">
        <v>12</v>
      </c>
      <c r="B6" s="40" t="s">
        <v>97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140"/>
      <c r="Q6" s="43"/>
      <c r="R6" s="43"/>
      <c r="S6" s="117"/>
      <c r="T6" s="3"/>
      <c r="U6" s="3"/>
    </row>
    <row r="7" spans="1:21" ht="19.5" customHeight="1">
      <c r="A7" s="239" t="str">
        <f>Orçamento!A11</f>
        <v>ENG. RESP. .:PATRICK DA SILVA SIDRIM CREA/PA 1517032679</v>
      </c>
      <c r="B7" s="240"/>
      <c r="C7" s="240"/>
      <c r="D7" s="152"/>
      <c r="E7" s="152"/>
      <c r="F7" s="40"/>
      <c r="G7" s="40"/>
      <c r="H7" s="40"/>
      <c r="I7" s="40"/>
      <c r="J7" s="40"/>
      <c r="K7" s="40"/>
      <c r="L7" s="40"/>
      <c r="M7" s="40"/>
      <c r="N7" s="40"/>
      <c r="O7" s="40"/>
      <c r="P7" s="140"/>
      <c r="Q7" s="43"/>
      <c r="R7" s="43"/>
      <c r="S7" s="117"/>
      <c r="T7" s="3"/>
      <c r="U7" s="3"/>
    </row>
    <row r="8" spans="1:21" ht="19.5" customHeight="1" thickBot="1">
      <c r="A8" s="125"/>
      <c r="B8" s="126" t="s">
        <v>96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41"/>
      <c r="Q8" s="43"/>
      <c r="R8" s="43"/>
      <c r="S8" s="117"/>
      <c r="T8" s="3"/>
      <c r="U8" s="3"/>
    </row>
    <row r="9" spans="1:21" ht="12.75">
      <c r="A9" s="233" t="s">
        <v>21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5"/>
      <c r="Q9" s="3"/>
      <c r="R9" s="3"/>
      <c r="S9" s="3"/>
      <c r="T9" s="3"/>
      <c r="U9" s="3"/>
    </row>
    <row r="10" spans="1:21" ht="12.75">
      <c r="A10" s="236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8"/>
      <c r="Q10" s="3"/>
      <c r="R10" s="3"/>
      <c r="S10" s="3"/>
      <c r="T10" s="3"/>
      <c r="U10" s="3"/>
    </row>
    <row r="11" spans="1:21" ht="12.75">
      <c r="A11" s="142" t="s">
        <v>17</v>
      </c>
      <c r="B11" s="10" t="s">
        <v>18</v>
      </c>
      <c r="C11" s="10" t="s">
        <v>8</v>
      </c>
      <c r="D11" s="11" t="s">
        <v>19</v>
      </c>
      <c r="E11" s="11" t="s">
        <v>20</v>
      </c>
      <c r="F11" s="11" t="s">
        <v>60</v>
      </c>
      <c r="G11" s="11" t="s">
        <v>61</v>
      </c>
      <c r="H11" s="11" t="s">
        <v>98</v>
      </c>
      <c r="I11" s="11" t="s">
        <v>99</v>
      </c>
      <c r="J11" s="11" t="s">
        <v>100</v>
      </c>
      <c r="K11" s="11" t="s">
        <v>101</v>
      </c>
      <c r="L11" s="11" t="s">
        <v>102</v>
      </c>
      <c r="M11" s="11" t="s">
        <v>103</v>
      </c>
      <c r="N11" s="11" t="s">
        <v>104</v>
      </c>
      <c r="O11" s="11" t="s">
        <v>105</v>
      </c>
      <c r="P11" s="122"/>
      <c r="Q11" s="3"/>
      <c r="R11" s="3"/>
      <c r="S11" s="3"/>
      <c r="T11" s="3"/>
      <c r="U11" s="3"/>
    </row>
    <row r="12" spans="1:21" ht="12.75">
      <c r="A12" s="143"/>
      <c r="B12" s="4"/>
      <c r="C12" s="4"/>
      <c r="D12" s="153">
        <v>1</v>
      </c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22"/>
      <c r="Q12" s="3"/>
      <c r="R12" s="3"/>
      <c r="S12" s="3"/>
      <c r="T12" s="3"/>
      <c r="U12" s="3"/>
    </row>
    <row r="13" spans="1:21" ht="12.75">
      <c r="A13" s="144">
        <v>1</v>
      </c>
      <c r="B13" s="12" t="str">
        <f>Orçamento!D16</f>
        <v>SERVIÇOS PRELIMINARES</v>
      </c>
      <c r="C13" s="9">
        <f>Orçamento!I18</f>
        <v>14299.57</v>
      </c>
      <c r="D13" s="155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22"/>
      <c r="Q13" s="3"/>
      <c r="R13" s="3"/>
      <c r="S13" s="3"/>
      <c r="T13" s="3"/>
      <c r="U13" s="3"/>
    </row>
    <row r="14" spans="1:21" ht="12.75">
      <c r="A14" s="145"/>
      <c r="B14" s="6"/>
      <c r="C14" s="6"/>
      <c r="D14" s="154">
        <f>ROUND((C13*D12),2)</f>
        <v>14299.57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22"/>
      <c r="Q14" s="3"/>
      <c r="R14" s="3"/>
      <c r="S14" s="3"/>
      <c r="T14" s="3"/>
      <c r="U14" s="3"/>
    </row>
    <row r="15" spans="1:16" ht="12.75">
      <c r="A15" s="143"/>
      <c r="B15" s="4"/>
      <c r="C15" s="4"/>
      <c r="D15" s="153">
        <v>0.05</v>
      </c>
      <c r="E15" s="153">
        <v>0.05</v>
      </c>
      <c r="F15" s="153">
        <v>0.05</v>
      </c>
      <c r="G15" s="153">
        <v>0.1</v>
      </c>
      <c r="H15" s="153">
        <v>0.1</v>
      </c>
      <c r="I15" s="153">
        <v>0.1</v>
      </c>
      <c r="J15" s="153">
        <v>0.1</v>
      </c>
      <c r="K15" s="153">
        <v>0.1</v>
      </c>
      <c r="L15" s="153">
        <v>0.1</v>
      </c>
      <c r="M15" s="153">
        <v>0.1</v>
      </c>
      <c r="N15" s="153">
        <v>0.1</v>
      </c>
      <c r="O15" s="153">
        <v>0.05</v>
      </c>
      <c r="P15" s="197"/>
    </row>
    <row r="16" spans="1:16" ht="12.75">
      <c r="A16" s="144">
        <v>2</v>
      </c>
      <c r="B16" s="12" t="str">
        <f>Orçamento!D19</f>
        <v>SERVIÇOS INICIAIS</v>
      </c>
      <c r="C16" s="9">
        <f>Orçamento!I23</f>
        <v>10114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22"/>
    </row>
    <row r="17" spans="1:16" ht="12.75">
      <c r="A17" s="145"/>
      <c r="B17" s="6"/>
      <c r="C17" s="6"/>
      <c r="D17" s="154">
        <f>ROUND((C16*D15),2)</f>
        <v>505.7</v>
      </c>
      <c r="E17" s="154">
        <f>ROUND((C16*E15),2)</f>
        <v>505.7</v>
      </c>
      <c r="F17" s="154">
        <f>ROUND((C16*F15),2)</f>
        <v>505.7</v>
      </c>
      <c r="G17" s="154">
        <f>ROUND((C16*G15),2)</f>
        <v>1011.4</v>
      </c>
      <c r="H17" s="154">
        <f>ROUND((C16*H15),2)</f>
        <v>1011.4</v>
      </c>
      <c r="I17" s="154">
        <f>ROUND((C16*I15),2)</f>
        <v>1011.4</v>
      </c>
      <c r="J17" s="154">
        <f>ROUND((C16*J15),2)</f>
        <v>1011.4</v>
      </c>
      <c r="K17" s="154">
        <f>ROUND((C16*K15),2)</f>
        <v>1011.4</v>
      </c>
      <c r="L17" s="154">
        <f>ROUND((C16*L15),2)</f>
        <v>1011.4</v>
      </c>
      <c r="M17" s="154">
        <f>ROUND((C16*M15),2)</f>
        <v>1011.4</v>
      </c>
      <c r="N17" s="154">
        <f>ROUND((C16*N15),2)</f>
        <v>1011.4</v>
      </c>
      <c r="O17" s="154">
        <f>ROUND((C16*O15),2)</f>
        <v>505.7</v>
      </c>
      <c r="P17" s="122"/>
    </row>
    <row r="18" spans="1:16" ht="12.75">
      <c r="A18" s="143"/>
      <c r="B18" s="4"/>
      <c r="C18" s="4"/>
      <c r="D18" s="153">
        <v>0.05</v>
      </c>
      <c r="E18" s="153">
        <v>0.05</v>
      </c>
      <c r="F18" s="153">
        <v>0.05</v>
      </c>
      <c r="G18" s="153">
        <v>0.1</v>
      </c>
      <c r="H18" s="153">
        <v>0.1</v>
      </c>
      <c r="I18" s="153">
        <v>0.1</v>
      </c>
      <c r="J18" s="153">
        <v>0.1</v>
      </c>
      <c r="K18" s="153">
        <v>0.1</v>
      </c>
      <c r="L18" s="153">
        <v>0.1</v>
      </c>
      <c r="M18" s="153">
        <v>0.1</v>
      </c>
      <c r="N18" s="153">
        <v>0.1</v>
      </c>
      <c r="O18" s="153">
        <v>0.05</v>
      </c>
      <c r="P18" s="122"/>
    </row>
    <row r="19" spans="1:16" ht="12.75">
      <c r="A19" s="144">
        <v>3</v>
      </c>
      <c r="B19" s="13" t="s">
        <v>28</v>
      </c>
      <c r="C19" s="9">
        <f>Orçamento!I34</f>
        <v>304840.53150000004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22"/>
    </row>
    <row r="20" spans="1:16" ht="12.75">
      <c r="A20" s="145"/>
      <c r="B20" s="6"/>
      <c r="C20" s="6"/>
      <c r="D20" s="154">
        <f>ROUND((C19*D18),2)</f>
        <v>15242.03</v>
      </c>
      <c r="E20" s="154">
        <f>ROUND((C19*E18),2)</f>
        <v>15242.03</v>
      </c>
      <c r="F20" s="154">
        <f>ROUND((C19*F18),2)</f>
        <v>15242.03</v>
      </c>
      <c r="G20" s="154">
        <f>ROUND((C19*G18),2)</f>
        <v>30484.05</v>
      </c>
      <c r="H20" s="154">
        <f>ROUND((C19*H18),2)</f>
        <v>30484.05</v>
      </c>
      <c r="I20" s="154">
        <f>ROUND((C19*I18),2)</f>
        <v>30484.05</v>
      </c>
      <c r="J20" s="154">
        <f>ROUND((C19*J18),2)</f>
        <v>30484.05</v>
      </c>
      <c r="K20" s="154">
        <f>ROUND((C19*K18),2)</f>
        <v>30484.05</v>
      </c>
      <c r="L20" s="154">
        <f>ROUND((C19*L18),2)</f>
        <v>30484.05</v>
      </c>
      <c r="M20" s="154">
        <f>ROUND((C19*M18),2)</f>
        <v>30484.05</v>
      </c>
      <c r="N20" s="154">
        <f>ROUND((C19*N18),2)</f>
        <v>30484.05</v>
      </c>
      <c r="O20" s="154">
        <f>ROUND((C19*O18),2)</f>
        <v>15242.03</v>
      </c>
      <c r="P20" s="122"/>
    </row>
    <row r="21" spans="1:18" ht="13.5" thickBot="1">
      <c r="A21" s="146"/>
      <c r="B21" s="147" t="s">
        <v>8</v>
      </c>
      <c r="C21" s="148">
        <f>C19+C16+C13</f>
        <v>329254.10150000005</v>
      </c>
      <c r="D21" s="185">
        <f>D20+D17+D14</f>
        <v>30047.300000000003</v>
      </c>
      <c r="E21" s="185">
        <f>E20+E17</f>
        <v>15747.730000000001</v>
      </c>
      <c r="F21" s="185">
        <f>F20+F17</f>
        <v>15747.730000000001</v>
      </c>
      <c r="G21" s="185">
        <f aca="true" t="shared" si="0" ref="G21:N21">G20+G17</f>
        <v>31495.45</v>
      </c>
      <c r="H21" s="185">
        <f t="shared" si="0"/>
        <v>31495.45</v>
      </c>
      <c r="I21" s="185">
        <f t="shared" si="0"/>
        <v>31495.45</v>
      </c>
      <c r="J21" s="185">
        <f t="shared" si="0"/>
        <v>31495.45</v>
      </c>
      <c r="K21" s="185">
        <f t="shared" si="0"/>
        <v>31495.45</v>
      </c>
      <c r="L21" s="185">
        <f t="shared" si="0"/>
        <v>31495.45</v>
      </c>
      <c r="M21" s="185">
        <f t="shared" si="0"/>
        <v>31495.45</v>
      </c>
      <c r="N21" s="185">
        <f t="shared" si="0"/>
        <v>31495.45</v>
      </c>
      <c r="O21" s="185">
        <f>O17+O20</f>
        <v>15747.730000000001</v>
      </c>
      <c r="P21" s="129"/>
      <c r="R21" s="132"/>
    </row>
    <row r="26" ht="12.75">
      <c r="O26" s="132"/>
    </row>
    <row r="29" spans="5:9" ht="14.25">
      <c r="E29" s="199"/>
      <c r="F29" s="199"/>
      <c r="G29" s="198"/>
      <c r="H29" s="199"/>
      <c r="I29" s="199"/>
    </row>
    <row r="30" ht="12.75">
      <c r="G30" s="196" t="s">
        <v>58</v>
      </c>
    </row>
    <row r="31" ht="12.75">
      <c r="G31" s="196" t="s">
        <v>59</v>
      </c>
    </row>
  </sheetData>
  <sheetProtection/>
  <mergeCells count="3">
    <mergeCell ref="B5:C5"/>
    <mergeCell ref="A9:P10"/>
    <mergeCell ref="A7:C7"/>
  </mergeCells>
  <printOptions/>
  <pageMargins left="0.5118110236220472" right="0.5118110236220472" top="1.87" bottom="0.7874015748031497" header="0.31496062992125984" footer="0.31496062992125984"/>
  <pageSetup fitToHeight="1" fitToWidth="1" horizontalDpi="600" verticalDpi="600" orientation="landscape" paperSize="9" scale="46" r:id="rId4"/>
  <headerFooter>
    <oddFooter>&amp;CTrav. Lázaro Picanço, nº 110 - Bairro Centro, CEP: 05.149.133/0001-48 - Ourém - Pará
Fones: (91) 3467-1337, 3467-3412
&amp;R&amp;P</oddFooter>
  </headerFooter>
  <drawing r:id="rId3"/>
  <legacyDrawing r:id="rId2"/>
  <oleObjects>
    <oleObject progId="Word.Document.12" shapeId="345948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Notebook</cp:lastModifiedBy>
  <cp:lastPrinted>2019-08-18T14:29:32Z</cp:lastPrinted>
  <dcterms:created xsi:type="dcterms:W3CDTF">2007-04-04T14:43:04Z</dcterms:created>
  <dcterms:modified xsi:type="dcterms:W3CDTF">2021-06-09T13:17:24Z</dcterms:modified>
  <cp:category/>
  <cp:version/>
  <cp:contentType/>
  <cp:contentStatus/>
</cp:coreProperties>
</file>