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0730" windowHeight="11160" activeTab="2"/>
  </bookViews>
  <sheets>
    <sheet name="ORÇ RUBENS" sheetId="1" r:id="rId1"/>
    <sheet name="CFF RUBENS" sheetId="2" r:id="rId2"/>
    <sheet name="ORÇ CARLOS" sheetId="4" r:id="rId3"/>
    <sheet name="CFF CARLOS" sheetId="5" r:id="rId4"/>
  </sheets>
  <externalReferences>
    <externalReference r:id="rId7"/>
  </externalReferences>
  <definedNames>
    <definedName name="_xlnm.Print_Area" localSheetId="2">'ORÇ CARLOS'!$B$1:$I$74</definedName>
    <definedName name="_xlnm.Print_Area" localSheetId="0">'ORÇ RUBENS'!$B$1:$I$44</definedName>
    <definedName name="_xlnm.Print_Titles" localSheetId="0">'ORÇ RUBENS'!$1:$6</definedName>
    <definedName name="_xlnm.Print_Titles" localSheetId="2">'ORÇ CARLOS'!$1:$6</definedName>
  </definedNames>
  <calcPr calcId="162913"/>
</workbook>
</file>

<file path=xl/sharedStrings.xml><?xml version="1.0" encoding="utf-8"?>
<sst xmlns="http://schemas.openxmlformats.org/spreadsheetml/2006/main" count="317" uniqueCount="148">
  <si>
    <t>PLANILHA ORÇAMENTÁRIA</t>
  </si>
  <si>
    <t>ITEM</t>
  </si>
  <si>
    <t>UN.</t>
  </si>
  <si>
    <t>QUANT.</t>
  </si>
  <si>
    <t>CUST. UNIT.</t>
  </si>
  <si>
    <t>CUSTO TOTAL</t>
  </si>
  <si>
    <t>01.1</t>
  </si>
  <si>
    <t>m²</t>
  </si>
  <si>
    <t>Sub-total</t>
  </si>
  <si>
    <t>02.1</t>
  </si>
  <si>
    <t>TOTAL</t>
  </si>
  <si>
    <t>DESCRIÇÃO</t>
  </si>
  <si>
    <t>DESCRIÇÃO DOS SERVIÇOS</t>
  </si>
  <si>
    <t>30 DIAS</t>
  </si>
  <si>
    <t>60 DIAS</t>
  </si>
  <si>
    <t>FÍSICO</t>
  </si>
  <si>
    <t>FINANCEIRO</t>
  </si>
  <si>
    <t>DESEMBOLSO</t>
  </si>
  <si>
    <t>VALOR DO PERÍODO</t>
  </si>
  <si>
    <t>PERCENTUAL EXECUTADO</t>
  </si>
  <si>
    <t>ACUMULADO</t>
  </si>
  <si>
    <t>VALOR ACUMULADO</t>
  </si>
  <si>
    <t>PERCENTUAL ACUMULADO</t>
  </si>
  <si>
    <t>90 DIAS</t>
  </si>
  <si>
    <t>SERVIÇOS PRELIMINARES</t>
  </si>
  <si>
    <t>INFRA ESTRUTURA - FUNDAÇÕES</t>
  </si>
  <si>
    <t>cj</t>
  </si>
  <si>
    <t>mês</t>
  </si>
  <si>
    <t>Escavação manual ate 1.50m de profundidad</t>
  </si>
  <si>
    <t>m³</t>
  </si>
  <si>
    <t>Lastro de concreto magro c/ seixo</t>
  </si>
  <si>
    <t>SAPATA</t>
  </si>
  <si>
    <t>04.1</t>
  </si>
  <si>
    <t>05.1</t>
  </si>
  <si>
    <t>PISO</t>
  </si>
  <si>
    <t>COBERTO</t>
  </si>
  <si>
    <t>INSTALAÇÕES HIDRO-SANITÁRIAS</t>
  </si>
  <si>
    <t>INSTALAÇÕES ELÉTRICAS</t>
  </si>
  <si>
    <t>GERAL</t>
  </si>
  <si>
    <t>ÁGUA E ESGOTO</t>
  </si>
  <si>
    <t>ILUMINAÇÃO E TOMADA</t>
  </si>
  <si>
    <t>LIMPEZA FINAL</t>
  </si>
  <si>
    <t>06.1</t>
  </si>
  <si>
    <t>06.2</t>
  </si>
  <si>
    <t>07.1</t>
  </si>
  <si>
    <t>Camada impermeabilizadora e=10cm c/ seixo</t>
  </si>
  <si>
    <t>Piso de alta resistência e=8mm c/ resina incl. camada regularizadora</t>
  </si>
  <si>
    <t>Estrutura metálica p/ cobertura - (Incl. pintura anti-corrosiva)</t>
  </si>
  <si>
    <t>Cobertura - telha aluminio trapezoidal e= 0,5mm</t>
  </si>
  <si>
    <t>Ponto de esgoto (incl. tubos, conexoes,cx. e ralos)</t>
  </si>
  <si>
    <t>Pt</t>
  </si>
  <si>
    <t>und</t>
  </si>
  <si>
    <t>Caixa em alvenaria de  30x30x30cm c/ tpo. concreto</t>
  </si>
  <si>
    <t>Ponto de luz / força (c/tubul., cx. e fiaçao) ate 200W</t>
  </si>
  <si>
    <t>Tomada 2P+T 10A (s/fiaçao)</t>
  </si>
  <si>
    <t>Interruptor 3 teclas paralelo (s/fiação)</t>
  </si>
  <si>
    <t>Luminaria tipo globo c/ lamp. fluorescente</t>
  </si>
  <si>
    <t xml:space="preserve"> Limpeza geral e entrega da obra</t>
  </si>
  <si>
    <t>PREFEITURA MUNICIPAL DE OURÉM</t>
  </si>
  <si>
    <t>LOCAL:OURÉM - PARÁ - ZONA URBANA DO MUNICÍPIO</t>
  </si>
  <si>
    <t>02.1.1</t>
  </si>
  <si>
    <t>02.1.2</t>
  </si>
  <si>
    <t>02.1.3</t>
  </si>
  <si>
    <t>03.1</t>
  </si>
  <si>
    <t>03.2</t>
  </si>
  <si>
    <t>04.2</t>
  </si>
  <si>
    <t>04.3</t>
  </si>
  <si>
    <t>05.1.1</t>
  </si>
  <si>
    <t>05.1.2</t>
  </si>
  <si>
    <t>05.1.3</t>
  </si>
  <si>
    <t>06.1.1</t>
  </si>
  <si>
    <t>06.1.2</t>
  </si>
  <si>
    <t>06.2.1</t>
  </si>
  <si>
    <t>06.2.2</t>
  </si>
  <si>
    <t>06.2.3</t>
  </si>
  <si>
    <t>Licenças e taxas da obra (acima de 500m2)</t>
  </si>
  <si>
    <t>Encarregado Geral de Obra</t>
  </si>
  <si>
    <t>Concreto c/ seixo Fck= 20 MPA (incl. preparo e lançamento)</t>
  </si>
  <si>
    <t>kg</t>
  </si>
  <si>
    <t>Cumeeira aluminio e = 0,8 mm</t>
  </si>
  <si>
    <t>m</t>
  </si>
  <si>
    <t>Torre p/ caixa d'agua h=4.0m (alvenaria)</t>
  </si>
  <si>
    <t>Disjuntor 1P - 10 a 30A - PADRÃO DIN</t>
  </si>
  <si>
    <t>OBRA: CONSTRUÇÃO DE UMA ÁREA DE RECREAÇÃO COBERTAS NA ESCOLA MUNICIPAL RUBENS GUIMARÃES</t>
  </si>
  <si>
    <t>OBRA: CONSTRUÇÃO DE UMA ÁREA DE RECREAÇÃO COBERTAS NA ESCOLA MUNICIPAL CARLOS DE FARIAS</t>
  </si>
  <si>
    <t>Licenças e taxas da obra (até 500m2)</t>
  </si>
  <si>
    <t>ADMINISTRAÇÃO</t>
  </si>
  <si>
    <t>ENCARREGADO GERAL DE OBRAS COM ENCARGOS COMPLEMENTARES</t>
  </si>
  <si>
    <t>3.1</t>
  </si>
  <si>
    <t>3.1.1</t>
  </si>
  <si>
    <t>3.1.2</t>
  </si>
  <si>
    <t>3.1.3</t>
  </si>
  <si>
    <t>Concreto c/ seixo Fck= 18.0 MPA (incl. preparo e lançamento)</t>
  </si>
  <si>
    <t>3.2</t>
  </si>
  <si>
    <t>BALDRAME</t>
  </si>
  <si>
    <t>3.2.1</t>
  </si>
  <si>
    <t>3.2.2</t>
  </si>
  <si>
    <t>3.2.3</t>
  </si>
  <si>
    <t>Baldrame em concreto armado</t>
  </si>
  <si>
    <t>3.2.4</t>
  </si>
  <si>
    <t>Impermeabilização de baldrame</t>
  </si>
  <si>
    <t>SUPER ESTRUTURA - PILAR</t>
  </si>
  <si>
    <t>Concreto armado fck=25MPA c/ forma mad. branca</t>
  </si>
  <si>
    <t>ALVENARIA - REVESTIMENTOS</t>
  </si>
  <si>
    <t>Alvenaria tijolo de barro a cutelo</t>
  </si>
  <si>
    <t>05.2</t>
  </si>
  <si>
    <t>Chapisco de cimento e areia no traço 1:3</t>
  </si>
  <si>
    <t>05.3</t>
  </si>
  <si>
    <t>Reboco com argamassa 1:6:Adit. Plast.</t>
  </si>
  <si>
    <t>05.4</t>
  </si>
  <si>
    <t>Concreto armado FCK=20MPA com forma aparente - 1 reaproveitamento</t>
  </si>
  <si>
    <t>05.5</t>
  </si>
  <si>
    <t>Revestimento Cerâmico Padrão Médio</t>
  </si>
  <si>
    <t>Kg</t>
  </si>
  <si>
    <t>07.2</t>
  </si>
  <si>
    <t>ESQUADRIAS - SERRALHERIA</t>
  </si>
  <si>
    <t>08.1</t>
  </si>
  <si>
    <t>Esquadria mad. e=3cm c/ caix. aduela e alizar</t>
  </si>
  <si>
    <t>08.2</t>
  </si>
  <si>
    <t>Porta de aço-esteira de enrolar c/ferr.(incl.pint.anti-corrosiva)</t>
  </si>
  <si>
    <t>08.3</t>
  </si>
  <si>
    <t>Fechadura para porta externa</t>
  </si>
  <si>
    <t>unid</t>
  </si>
  <si>
    <t>FORRO</t>
  </si>
  <si>
    <t>09.1</t>
  </si>
  <si>
    <t>Barroteamento em madeira de lei p/ forro PVC</t>
  </si>
  <si>
    <t>09.2</t>
  </si>
  <si>
    <t>Forro em lambri de PVC</t>
  </si>
  <si>
    <t>PINTURA</t>
  </si>
  <si>
    <t>10.1</t>
  </si>
  <si>
    <t>PVA externa sem massa c/ líq. preparador</t>
  </si>
  <si>
    <t>10.2</t>
  </si>
  <si>
    <t>Esmalte s/ madeira c/ selador sem mass</t>
  </si>
  <si>
    <t>11.1</t>
  </si>
  <si>
    <t>11.1.1</t>
  </si>
  <si>
    <t>11.1.2</t>
  </si>
  <si>
    <t>Pia 02 cubas em aço inox.c/torn.,sifoes e valv.(2.0m)</t>
  </si>
  <si>
    <t>11.1.3</t>
  </si>
  <si>
    <t>12.1</t>
  </si>
  <si>
    <t>12.1.1</t>
  </si>
  <si>
    <t>12.1.2</t>
  </si>
  <si>
    <t>12.2</t>
  </si>
  <si>
    <t>12.2.1</t>
  </si>
  <si>
    <t>12.2.2</t>
  </si>
  <si>
    <t>Interruptor 1 tecla paralelo (s/fiaçao)</t>
  </si>
  <si>
    <t>12.2.3</t>
  </si>
  <si>
    <t>12.2.4</t>
  </si>
  <si>
    <t>13.1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</si>
</sst>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/>
    <xf numFmtId="43" fontId="5" fillId="2" borderId="3" xfId="20" applyFont="1" applyFill="1" applyBorder="1" applyAlignment="1">
      <alignment horizontal="center"/>
    </xf>
    <xf numFmtId="43" fontId="5" fillId="2" borderId="3" xfId="2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4" fontId="6" fillId="2" borderId="4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/>
    <xf numFmtId="0" fontId="8" fillId="0" borderId="0" xfId="0" applyFont="1"/>
    <xf numFmtId="9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9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0" fontId="8" fillId="0" borderId="5" xfId="0" applyNumberFormat="1" applyFont="1" applyBorder="1" applyAlignment="1">
      <alignment horizontal="center"/>
    </xf>
    <xf numFmtId="4" fontId="8" fillId="3" borderId="6" xfId="0" applyNumberFormat="1" applyFont="1" applyFill="1" applyBorder="1" applyAlignment="1">
      <alignment horizontal="center"/>
    </xf>
    <xf numFmtId="10" fontId="8" fillId="3" borderId="7" xfId="0" applyNumberFormat="1" applyFont="1" applyFill="1" applyBorder="1" applyAlignment="1">
      <alignment horizontal="center"/>
    </xf>
    <xf numFmtId="43" fontId="4" fillId="2" borderId="1" xfId="20" applyFont="1" applyFill="1" applyBorder="1" applyAlignment="1">
      <alignment horizontal="center"/>
    </xf>
    <xf numFmtId="43" fontId="4" fillId="2" borderId="8" xfId="2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20" applyFont="1" applyFill="1" applyBorder="1" applyAlignment="1">
      <alignment horizontal="center"/>
    </xf>
    <xf numFmtId="2" fontId="4" fillId="2" borderId="3" xfId="20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4" fillId="2" borderId="8" xfId="0" applyNumberFormat="1" applyFont="1" applyFill="1" applyBorder="1" applyAlignment="1">
      <alignment horizontal="center"/>
    </xf>
    <xf numFmtId="43" fontId="4" fillId="2" borderId="2" xfId="20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1" xfId="2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2" borderId="12" xfId="0" applyFont="1" applyFill="1" applyBorder="1"/>
    <xf numFmtId="0" fontId="0" fillId="0" borderId="3" xfId="0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43" fontId="4" fillId="2" borderId="1" xfId="20" applyFont="1" applyFill="1" applyBorder="1" applyAlignment="1">
      <alignment horizontal="center" vertical="center"/>
    </xf>
    <xf numFmtId="43" fontId="4" fillId="2" borderId="2" xfId="20" applyFont="1" applyFill="1" applyBorder="1" applyAlignment="1">
      <alignment horizontal="center" vertical="center"/>
    </xf>
    <xf numFmtId="43" fontId="4" fillId="2" borderId="3" xfId="2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3" fontId="4" fillId="2" borderId="8" xfId="2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3" fontId="5" fillId="2" borderId="0" xfId="2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43" fontId="4" fillId="2" borderId="13" xfId="20" applyFont="1" applyFill="1" applyBorder="1" applyAlignment="1">
      <alignment horizontal="center"/>
    </xf>
    <xf numFmtId="43" fontId="4" fillId="2" borderId="14" xfId="20" applyFont="1" applyFill="1" applyBorder="1" applyAlignment="1">
      <alignment horizontal="center"/>
    </xf>
    <xf numFmtId="43" fontId="4" fillId="2" borderId="15" xfId="2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164" fontId="8" fillId="0" borderId="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%20NORTE%20ALFA%20-%20CARLOS%20DE%20FARI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7">
          <cell r="B7">
            <v>1</v>
          </cell>
          <cell r="C7" t="str">
            <v>SERVIÇOS PRELIMINARES</v>
          </cell>
        </row>
        <row r="9">
          <cell r="I9">
            <v>7331.275000000001</v>
          </cell>
        </row>
        <row r="10">
          <cell r="B10">
            <v>2</v>
          </cell>
          <cell r="C10" t="str">
            <v>ADMINISTRAÇÃO</v>
          </cell>
        </row>
        <row r="12">
          <cell r="I12">
            <v>21410.625</v>
          </cell>
        </row>
        <row r="13">
          <cell r="B13">
            <v>3</v>
          </cell>
          <cell r="C13" t="str">
            <v>INFRA ESTRUTURA - FUNDAÇÕES</v>
          </cell>
        </row>
        <row r="23">
          <cell r="I23">
            <v>2930.9964999999997</v>
          </cell>
        </row>
        <row r="24">
          <cell r="B24">
            <v>4</v>
          </cell>
          <cell r="C24" t="str">
            <v>SUPER ESTRUTURA - PILAR</v>
          </cell>
        </row>
        <row r="26">
          <cell r="I26">
            <v>7431.197125000001</v>
          </cell>
        </row>
        <row r="27">
          <cell r="B27">
            <v>5</v>
          </cell>
          <cell r="C27" t="str">
            <v>ALVENARIA - REVESTIMENTOS</v>
          </cell>
        </row>
        <row r="33">
          <cell r="I33">
            <v>24635.3086</v>
          </cell>
        </row>
        <row r="34">
          <cell r="B34">
            <v>6</v>
          </cell>
          <cell r="C34" t="str">
            <v>PISO</v>
          </cell>
        </row>
        <row r="37">
          <cell r="I37">
            <v>29198.269</v>
          </cell>
        </row>
        <row r="38">
          <cell r="B38">
            <v>7</v>
          </cell>
          <cell r="C38" t="str">
            <v>COBERTO</v>
          </cell>
        </row>
        <row r="41">
          <cell r="I41">
            <v>24074.498</v>
          </cell>
        </row>
        <row r="42">
          <cell r="B42">
            <v>8</v>
          </cell>
          <cell r="C42" t="str">
            <v>ESQUADRIAS - SERRALHERIA</v>
          </cell>
        </row>
        <row r="46">
          <cell r="I46">
            <v>3374.8790000000004</v>
          </cell>
        </row>
        <row r="47">
          <cell r="B47">
            <v>9</v>
          </cell>
          <cell r="C47" t="str">
            <v>FORRO</v>
          </cell>
        </row>
        <row r="50">
          <cell r="I50">
            <v>1144.641</v>
          </cell>
        </row>
        <row r="51">
          <cell r="B51">
            <v>10</v>
          </cell>
          <cell r="C51" t="str">
            <v>PINTURA</v>
          </cell>
        </row>
        <row r="54">
          <cell r="I54">
            <v>3869.532</v>
          </cell>
        </row>
        <row r="55">
          <cell r="B55">
            <v>11</v>
          </cell>
          <cell r="C55" t="str">
            <v>INSTALAÇÕES HIDRO-SANITÁRIAS</v>
          </cell>
        </row>
        <row r="60">
          <cell r="I60">
            <v>2462.9875</v>
          </cell>
        </row>
        <row r="61">
          <cell r="B61">
            <v>12</v>
          </cell>
          <cell r="C61" t="str">
            <v>INSTALAÇÕES ELÉTRICAS</v>
          </cell>
        </row>
        <row r="70">
          <cell r="I70">
            <v>6799.712500000001</v>
          </cell>
        </row>
        <row r="71">
          <cell r="B71">
            <v>13</v>
          </cell>
          <cell r="C71" t="str">
            <v>LIMPEZA FINAL</v>
          </cell>
        </row>
        <row r="73">
          <cell r="I73">
            <v>1235.0081249999998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4"/>
  <sheetViews>
    <sheetView view="pageBreakPreview" zoomScaleSheetLayoutView="100" workbookViewId="0" topLeftCell="A22">
      <selection activeCell="B43" sqref="B43"/>
    </sheetView>
  </sheetViews>
  <sheetFormatPr defaultColWidth="9.140625" defaultRowHeight="15"/>
  <cols>
    <col min="1" max="1" width="5.8515625" style="0" customWidth="1"/>
    <col min="3" max="3" width="59.140625" style="0" bestFit="1" customWidth="1"/>
    <col min="5" max="5" width="11.28125" style="0" bestFit="1" customWidth="1"/>
    <col min="6" max="6" width="8.140625" style="0" customWidth="1"/>
    <col min="7" max="7" width="12.421875" style="0" bestFit="1" customWidth="1"/>
    <col min="8" max="8" width="7.140625" style="0" customWidth="1"/>
    <col min="9" max="9" width="21.00390625" style="0" customWidth="1"/>
    <col min="11" max="11" width="11.28125" style="0" bestFit="1" customWidth="1"/>
  </cols>
  <sheetData>
    <row r="1" spans="2:9" ht="15.75">
      <c r="B1" s="62" t="s">
        <v>58</v>
      </c>
      <c r="C1" s="62"/>
      <c r="D1" s="62"/>
      <c r="E1" s="62"/>
      <c r="F1" s="62"/>
      <c r="G1" s="62"/>
      <c r="H1" s="62"/>
      <c r="I1" s="62"/>
    </row>
    <row r="2" spans="2:9" ht="29.25" customHeight="1">
      <c r="B2" s="63" t="s">
        <v>83</v>
      </c>
      <c r="C2" s="63"/>
      <c r="D2" s="63"/>
      <c r="E2" s="63"/>
      <c r="F2" s="63"/>
      <c r="G2" s="63"/>
      <c r="H2" s="63"/>
      <c r="I2" s="63"/>
    </row>
    <row r="3" spans="2:9" ht="15.75">
      <c r="B3" s="62" t="s">
        <v>59</v>
      </c>
      <c r="C3" s="62"/>
      <c r="D3" s="62"/>
      <c r="E3" s="62"/>
      <c r="F3" s="62"/>
      <c r="G3" s="62"/>
      <c r="H3" s="62"/>
      <c r="I3" s="62"/>
    </row>
    <row r="4" spans="2:9" ht="15.75">
      <c r="B4" s="62" t="s">
        <v>0</v>
      </c>
      <c r="C4" s="62"/>
      <c r="D4" s="62"/>
      <c r="E4" s="62"/>
      <c r="F4" s="62"/>
      <c r="G4" s="62"/>
      <c r="H4" s="62"/>
      <c r="I4" s="62"/>
    </row>
    <row r="5" spans="2:9" ht="6.75" customHeight="1" thickBot="1">
      <c r="B5" s="1"/>
      <c r="C5" s="1"/>
      <c r="D5" s="1"/>
      <c r="E5" s="1"/>
      <c r="F5" s="1"/>
      <c r="G5" s="1"/>
      <c r="H5" s="1"/>
      <c r="I5" s="1"/>
    </row>
    <row r="6" spans="2:9" ht="15.75" thickBot="1">
      <c r="B6" s="2" t="s">
        <v>1</v>
      </c>
      <c r="C6" s="3" t="s">
        <v>11</v>
      </c>
      <c r="D6" s="3" t="s">
        <v>2</v>
      </c>
      <c r="E6" s="3" t="s">
        <v>3</v>
      </c>
      <c r="F6" s="64" t="s">
        <v>4</v>
      </c>
      <c r="G6" s="65"/>
      <c r="H6" s="66"/>
      <c r="I6" s="3" t="s">
        <v>5</v>
      </c>
    </row>
    <row r="7" spans="2:11" ht="15.75" thickBot="1">
      <c r="B7" s="32">
        <v>1</v>
      </c>
      <c r="C7" s="4" t="s">
        <v>24</v>
      </c>
      <c r="D7" s="27"/>
      <c r="E7" s="27"/>
      <c r="F7" s="27"/>
      <c r="G7" s="27"/>
      <c r="H7" s="27"/>
      <c r="I7" s="10"/>
      <c r="K7" s="31"/>
    </row>
    <row r="8" spans="2:11" ht="15.75" thickBot="1">
      <c r="B8" s="2" t="s">
        <v>6</v>
      </c>
      <c r="C8" s="6" t="s">
        <v>75</v>
      </c>
      <c r="D8" s="3" t="s">
        <v>26</v>
      </c>
      <c r="E8" s="36">
        <v>1</v>
      </c>
      <c r="F8" s="3"/>
      <c r="G8" s="28">
        <f>SUM(K8*1.25)</f>
        <v>15026.5625</v>
      </c>
      <c r="H8" s="3"/>
      <c r="I8" s="5">
        <f>SUM(E8*G8)</f>
        <v>15026.5625</v>
      </c>
      <c r="K8" s="7">
        <v>12021.25</v>
      </c>
    </row>
    <row r="9" spans="2:11" ht="15.75" thickBot="1">
      <c r="B9" s="2" t="s">
        <v>6</v>
      </c>
      <c r="C9" s="6" t="s">
        <v>76</v>
      </c>
      <c r="D9" s="3" t="s">
        <v>27</v>
      </c>
      <c r="E9" s="36">
        <v>6</v>
      </c>
      <c r="F9" s="3"/>
      <c r="G9" s="28">
        <f>SUM(K9*1.25)</f>
        <v>3568.4375</v>
      </c>
      <c r="H9" s="3"/>
      <c r="I9" s="5">
        <f>SUM(E9*G9)</f>
        <v>21410.625</v>
      </c>
      <c r="K9" s="53">
        <v>2854.75</v>
      </c>
    </row>
    <row r="10" spans="2:9" ht="15.75" thickBot="1">
      <c r="B10" s="2"/>
      <c r="C10" s="3"/>
      <c r="D10" s="3"/>
      <c r="E10" s="57" t="s">
        <v>8</v>
      </c>
      <c r="F10" s="58"/>
      <c r="G10" s="58"/>
      <c r="H10" s="59"/>
      <c r="I10" s="5">
        <f>SUM(I8:I9)</f>
        <v>36437.1875</v>
      </c>
    </row>
    <row r="11" spans="2:9" ht="15.75" thickBot="1">
      <c r="B11" s="2">
        <v>2</v>
      </c>
      <c r="C11" s="9" t="s">
        <v>25</v>
      </c>
      <c r="D11" s="3"/>
      <c r="E11" s="26"/>
      <c r="F11" s="26"/>
      <c r="G11" s="26"/>
      <c r="H11" s="25"/>
      <c r="I11" s="34"/>
    </row>
    <row r="12" spans="2:9" ht="15.75" thickBot="1">
      <c r="B12" s="2" t="s">
        <v>9</v>
      </c>
      <c r="C12" s="54" t="s">
        <v>31</v>
      </c>
      <c r="D12" s="55"/>
      <c r="E12" s="55"/>
      <c r="F12" s="55"/>
      <c r="G12" s="55"/>
      <c r="H12" s="55"/>
      <c r="I12" s="56"/>
    </row>
    <row r="13" spans="2:11" ht="15.75" thickBot="1">
      <c r="B13" s="2" t="s">
        <v>60</v>
      </c>
      <c r="C13" s="9" t="s">
        <v>28</v>
      </c>
      <c r="D13" s="3" t="s">
        <v>29</v>
      </c>
      <c r="E13" s="37">
        <v>5.18</v>
      </c>
      <c r="F13" s="26"/>
      <c r="G13" s="28">
        <f>SUM(K13*1.25)</f>
        <v>54.825</v>
      </c>
      <c r="H13" s="26"/>
      <c r="I13" s="5">
        <f aca="true" t="shared" si="0" ref="I13:I15">SUM(E13*G13)</f>
        <v>283.9935</v>
      </c>
      <c r="K13" s="7">
        <v>43.86</v>
      </c>
    </row>
    <row r="14" spans="2:11" ht="15.75" thickBot="1">
      <c r="B14" s="2" t="s">
        <v>61</v>
      </c>
      <c r="C14" s="9" t="s">
        <v>30</v>
      </c>
      <c r="D14" s="3" t="s">
        <v>29</v>
      </c>
      <c r="E14" s="37">
        <v>0.65</v>
      </c>
      <c r="F14" s="33"/>
      <c r="G14" s="28">
        <f>SUM(K14*1.25)</f>
        <v>684.625</v>
      </c>
      <c r="H14" s="33"/>
      <c r="I14" s="5">
        <f t="shared" si="0"/>
        <v>445.00625</v>
      </c>
      <c r="K14" s="7">
        <v>547.7</v>
      </c>
    </row>
    <row r="15" spans="2:11" ht="30.75" thickBot="1">
      <c r="B15" s="43" t="s">
        <v>62</v>
      </c>
      <c r="C15" s="44" t="s">
        <v>77</v>
      </c>
      <c r="D15" s="45" t="s">
        <v>29</v>
      </c>
      <c r="E15" s="37">
        <v>2.16</v>
      </c>
      <c r="F15" s="47"/>
      <c r="G15" s="48">
        <f>SUM(K15*1.25)</f>
        <v>833.1375</v>
      </c>
      <c r="H15" s="47"/>
      <c r="I15" s="49">
        <f t="shared" si="0"/>
        <v>1799.5770000000002</v>
      </c>
      <c r="K15" s="7">
        <v>666.51</v>
      </c>
    </row>
    <row r="16" spans="2:11" ht="15.75" thickBot="1">
      <c r="B16" s="2"/>
      <c r="C16" s="3"/>
      <c r="D16" s="3"/>
      <c r="E16" s="57" t="s">
        <v>8</v>
      </c>
      <c r="F16" s="58"/>
      <c r="G16" s="58"/>
      <c r="H16" s="59"/>
      <c r="I16" s="5">
        <f>SUM(I13:I15)</f>
        <v>2528.57675</v>
      </c>
      <c r="K16" s="53"/>
    </row>
    <row r="17" spans="2:9" ht="15.75" thickBot="1">
      <c r="B17" s="2">
        <v>3</v>
      </c>
      <c r="C17" s="9" t="s">
        <v>34</v>
      </c>
      <c r="D17" s="3"/>
      <c r="E17" s="26"/>
      <c r="F17" s="26"/>
      <c r="G17" s="26"/>
      <c r="H17" s="25"/>
      <c r="I17" s="34"/>
    </row>
    <row r="18" spans="2:11" ht="15.75" thickBot="1">
      <c r="B18" s="2" t="s">
        <v>63</v>
      </c>
      <c r="C18" s="9" t="s">
        <v>45</v>
      </c>
      <c r="D18" s="3" t="s">
        <v>7</v>
      </c>
      <c r="E18" s="25">
        <v>398.40999999999997</v>
      </c>
      <c r="F18" s="26"/>
      <c r="G18" s="28">
        <f aca="true" t="shared" si="1" ref="G18:G19">SUM(K18*1.25)</f>
        <v>65.8625</v>
      </c>
      <c r="H18" s="26"/>
      <c r="I18" s="5">
        <f aca="true" t="shared" si="2" ref="I18:I19">SUM(E18*G18)</f>
        <v>26240.278624999995</v>
      </c>
      <c r="K18" s="7">
        <v>52.69</v>
      </c>
    </row>
    <row r="19" spans="2:11" ht="30.75" thickBot="1">
      <c r="B19" s="43" t="s">
        <v>64</v>
      </c>
      <c r="C19" s="44" t="s">
        <v>46</v>
      </c>
      <c r="D19" s="45" t="s">
        <v>7</v>
      </c>
      <c r="E19" s="46">
        <v>398.40999999999997</v>
      </c>
      <c r="F19" s="47"/>
      <c r="G19" s="48">
        <f t="shared" si="1"/>
        <v>113.03750000000001</v>
      </c>
      <c r="H19" s="47"/>
      <c r="I19" s="49">
        <f t="shared" si="2"/>
        <v>45035.270375</v>
      </c>
      <c r="K19" s="7">
        <v>90.43</v>
      </c>
    </row>
    <row r="20" spans="2:9" ht="15.75" thickBot="1">
      <c r="B20" s="2"/>
      <c r="C20" s="3"/>
      <c r="D20" s="3"/>
      <c r="E20" s="57" t="s">
        <v>8</v>
      </c>
      <c r="F20" s="58"/>
      <c r="G20" s="58"/>
      <c r="H20" s="59"/>
      <c r="I20" s="5">
        <f>SUM(I18:I19)</f>
        <v>71275.549</v>
      </c>
    </row>
    <row r="21" spans="2:9" ht="15.75" thickBot="1">
      <c r="B21" s="2">
        <v>4</v>
      </c>
      <c r="C21" s="9" t="s">
        <v>35</v>
      </c>
      <c r="D21" s="3"/>
      <c r="E21" s="26"/>
      <c r="F21" s="26"/>
      <c r="G21" s="26"/>
      <c r="H21" s="25"/>
      <c r="I21" s="34"/>
    </row>
    <row r="22" spans="2:11" ht="30.75" thickBot="1">
      <c r="B22" s="43" t="s">
        <v>32</v>
      </c>
      <c r="C22" s="44" t="s">
        <v>47</v>
      </c>
      <c r="D22" s="45" t="s">
        <v>78</v>
      </c>
      <c r="E22" s="46">
        <v>1556</v>
      </c>
      <c r="F22" s="50"/>
      <c r="G22" s="48">
        <f aca="true" t="shared" si="3" ref="G22:G24">SUM(K22*1.25)</f>
        <v>21.4375</v>
      </c>
      <c r="H22" s="50"/>
      <c r="I22" s="49">
        <f aca="true" t="shared" si="4" ref="I22:I24">SUM(E22*G22)</f>
        <v>33356.75</v>
      </c>
      <c r="K22" s="7">
        <v>17.15</v>
      </c>
    </row>
    <row r="23" spans="2:11" ht="15.75" thickBot="1">
      <c r="B23" s="2" t="s">
        <v>65</v>
      </c>
      <c r="C23" s="9" t="s">
        <v>48</v>
      </c>
      <c r="D23" s="3" t="s">
        <v>7</v>
      </c>
      <c r="E23" s="25">
        <v>246.72750000000002</v>
      </c>
      <c r="F23" s="33"/>
      <c r="G23" s="28">
        <f t="shared" si="3"/>
        <v>50.35</v>
      </c>
      <c r="H23" s="33"/>
      <c r="I23" s="5">
        <f t="shared" si="4"/>
        <v>12422.729625000002</v>
      </c>
      <c r="K23" s="7">
        <v>40.28</v>
      </c>
    </row>
    <row r="24" spans="2:11" ht="15.75" thickBot="1">
      <c r="B24" s="2" t="s">
        <v>66</v>
      </c>
      <c r="C24" s="9" t="s">
        <v>79</v>
      </c>
      <c r="D24" s="3" t="s">
        <v>80</v>
      </c>
      <c r="E24" s="25">
        <v>24.55</v>
      </c>
      <c r="F24" s="26"/>
      <c r="G24" s="48">
        <f t="shared" si="3"/>
        <v>60.4375</v>
      </c>
      <c r="H24" s="26"/>
      <c r="I24" s="5">
        <f t="shared" si="4"/>
        <v>1483.7406250000001</v>
      </c>
      <c r="K24" s="7">
        <v>48.35</v>
      </c>
    </row>
    <row r="25" spans="2:9" ht="15.75" thickBot="1">
      <c r="B25" s="2"/>
      <c r="C25" s="3"/>
      <c r="D25" s="3"/>
      <c r="E25" s="57" t="s">
        <v>8</v>
      </c>
      <c r="F25" s="58"/>
      <c r="G25" s="58"/>
      <c r="H25" s="59"/>
      <c r="I25" s="5">
        <f>SUM(I22:I24)</f>
        <v>47263.22025</v>
      </c>
    </row>
    <row r="26" spans="2:9" ht="15.75" thickBot="1">
      <c r="B26" s="2">
        <v>5</v>
      </c>
      <c r="C26" s="9" t="s">
        <v>36</v>
      </c>
      <c r="D26" s="3"/>
      <c r="E26" s="26"/>
      <c r="F26" s="26"/>
      <c r="G26" s="26"/>
      <c r="H26" s="25"/>
      <c r="I26" s="34"/>
    </row>
    <row r="27" spans="2:11" ht="15.75" thickBot="1">
      <c r="B27" s="2" t="s">
        <v>33</v>
      </c>
      <c r="C27" s="54" t="s">
        <v>39</v>
      </c>
      <c r="D27" s="55"/>
      <c r="E27" s="55"/>
      <c r="F27" s="55"/>
      <c r="G27" s="55"/>
      <c r="H27" s="55"/>
      <c r="I27" s="56"/>
      <c r="K27" s="7"/>
    </row>
    <row r="28" spans="2:11" ht="15.75" thickBot="1">
      <c r="B28" s="2" t="s">
        <v>67</v>
      </c>
      <c r="C28" s="9" t="s">
        <v>49</v>
      </c>
      <c r="D28" s="3" t="s">
        <v>50</v>
      </c>
      <c r="E28" s="25">
        <v>2</v>
      </c>
      <c r="F28" s="33"/>
      <c r="G28" s="28">
        <f aca="true" t="shared" si="5" ref="G28:G30">SUM(K28*1.25)</f>
        <v>376.07500000000005</v>
      </c>
      <c r="H28" s="33"/>
      <c r="I28" s="5">
        <f aca="true" t="shared" si="6" ref="I28:I30">SUM(E28*G28)</f>
        <v>752.1500000000001</v>
      </c>
      <c r="K28" s="7">
        <v>300.86</v>
      </c>
    </row>
    <row r="29" spans="2:11" ht="15.75" thickBot="1">
      <c r="B29" s="2" t="s">
        <v>68</v>
      </c>
      <c r="C29" s="9" t="s">
        <v>52</v>
      </c>
      <c r="D29" s="3" t="s">
        <v>51</v>
      </c>
      <c r="E29" s="25">
        <v>2</v>
      </c>
      <c r="F29" s="33"/>
      <c r="G29" s="28">
        <f aca="true" t="shared" si="7" ref="G29">SUM(K29*1.25)</f>
        <v>188.75</v>
      </c>
      <c r="H29" s="33"/>
      <c r="I29" s="5">
        <f aca="true" t="shared" si="8" ref="I29">SUM(E29*G29)</f>
        <v>377.5</v>
      </c>
      <c r="K29" s="7">
        <v>151</v>
      </c>
    </row>
    <row r="30" spans="2:11" ht="15.75" thickBot="1">
      <c r="B30" s="2" t="s">
        <v>69</v>
      </c>
      <c r="C30" s="9" t="s">
        <v>81</v>
      </c>
      <c r="D30" s="3" t="s">
        <v>51</v>
      </c>
      <c r="E30" s="25">
        <v>1</v>
      </c>
      <c r="F30" s="33"/>
      <c r="G30" s="28">
        <f t="shared" si="5"/>
        <v>3244.575</v>
      </c>
      <c r="H30" s="33"/>
      <c r="I30" s="5">
        <f t="shared" si="6"/>
        <v>3244.575</v>
      </c>
      <c r="K30" s="7">
        <v>2595.66</v>
      </c>
    </row>
    <row r="31" spans="2:9" ht="15.75" thickBot="1">
      <c r="B31" s="2"/>
      <c r="C31" s="3"/>
      <c r="D31" s="3"/>
      <c r="E31" s="57" t="s">
        <v>8</v>
      </c>
      <c r="F31" s="58"/>
      <c r="G31" s="58"/>
      <c r="H31" s="59"/>
      <c r="I31" s="5">
        <f>SUM(I28:I30)</f>
        <v>4374.225</v>
      </c>
    </row>
    <row r="32" spans="2:9" ht="15.75" thickBot="1">
      <c r="B32" s="2">
        <v>6</v>
      </c>
      <c r="C32" s="9" t="s">
        <v>37</v>
      </c>
      <c r="D32" s="3"/>
      <c r="E32" s="26"/>
      <c r="F32" s="26"/>
      <c r="G32" s="26"/>
      <c r="H32" s="25"/>
      <c r="I32" s="34"/>
    </row>
    <row r="33" spans="2:11" ht="15.75" thickBot="1">
      <c r="B33" s="2" t="s">
        <v>42</v>
      </c>
      <c r="C33" s="54" t="s">
        <v>38</v>
      </c>
      <c r="D33" s="55"/>
      <c r="E33" s="55"/>
      <c r="F33" s="55"/>
      <c r="G33" s="55"/>
      <c r="H33" s="55"/>
      <c r="I33" s="56"/>
      <c r="K33" s="7"/>
    </row>
    <row r="34" spans="2:11" ht="15.75" thickBot="1">
      <c r="B34" s="2" t="s">
        <v>70</v>
      </c>
      <c r="C34" s="9" t="s">
        <v>53</v>
      </c>
      <c r="D34" s="3" t="s">
        <v>50</v>
      </c>
      <c r="E34" s="25">
        <v>20</v>
      </c>
      <c r="F34" s="33"/>
      <c r="G34" s="28">
        <f aca="true" t="shared" si="9" ref="G34:G35">SUM(K34*1.25)</f>
        <v>234.60000000000002</v>
      </c>
      <c r="H34" s="33"/>
      <c r="I34" s="5">
        <f aca="true" t="shared" si="10" ref="I34:I35">SUM(E34*G34)</f>
        <v>4692</v>
      </c>
      <c r="K34" s="7">
        <v>187.68</v>
      </c>
    </row>
    <row r="35" spans="2:11" ht="15.75" thickBot="1">
      <c r="B35" s="2" t="s">
        <v>71</v>
      </c>
      <c r="C35" s="9" t="s">
        <v>82</v>
      </c>
      <c r="D35" s="3" t="s">
        <v>51</v>
      </c>
      <c r="E35" s="25">
        <v>1</v>
      </c>
      <c r="F35" s="33"/>
      <c r="G35" s="28">
        <f t="shared" si="9"/>
        <v>21.05</v>
      </c>
      <c r="H35" s="33"/>
      <c r="I35" s="5">
        <f t="shared" si="10"/>
        <v>21.05</v>
      </c>
      <c r="K35" s="7">
        <v>16.84</v>
      </c>
    </row>
    <row r="36" spans="2:9" ht="15.75" thickBot="1">
      <c r="B36" s="2" t="s">
        <v>43</v>
      </c>
      <c r="C36" s="54" t="s">
        <v>40</v>
      </c>
      <c r="D36" s="55"/>
      <c r="E36" s="55"/>
      <c r="F36" s="55"/>
      <c r="G36" s="55"/>
      <c r="H36" s="55"/>
      <c r="I36" s="56"/>
    </row>
    <row r="37" spans="2:11" ht="15.75" thickBot="1">
      <c r="B37" s="2" t="s">
        <v>72</v>
      </c>
      <c r="C37" s="9" t="s">
        <v>54</v>
      </c>
      <c r="D37" s="3" t="s">
        <v>51</v>
      </c>
      <c r="E37" s="25">
        <v>6</v>
      </c>
      <c r="F37" s="33"/>
      <c r="G37" s="28">
        <f aca="true" t="shared" si="11" ref="G37:G39">SUM(K37*1.25)</f>
        <v>20.7125</v>
      </c>
      <c r="H37" s="33"/>
      <c r="I37" s="5">
        <f aca="true" t="shared" si="12" ref="I37:I39">SUM(E37*G37)</f>
        <v>124.27499999999999</v>
      </c>
      <c r="K37" s="7">
        <v>16.57</v>
      </c>
    </row>
    <row r="38" spans="2:11" ht="15.75" thickBot="1">
      <c r="B38" s="2" t="s">
        <v>73</v>
      </c>
      <c r="C38" s="9" t="s">
        <v>55</v>
      </c>
      <c r="D38" s="3" t="s">
        <v>51</v>
      </c>
      <c r="E38" s="25">
        <v>2</v>
      </c>
      <c r="F38" s="33"/>
      <c r="G38" s="28">
        <f t="shared" si="11"/>
        <v>45.962500000000006</v>
      </c>
      <c r="H38" s="33"/>
      <c r="I38" s="5">
        <f t="shared" si="12"/>
        <v>91.92500000000001</v>
      </c>
      <c r="K38" s="7">
        <v>36.77</v>
      </c>
    </row>
    <row r="39" spans="2:11" ht="15.75" thickBot="1">
      <c r="B39" s="2" t="s">
        <v>74</v>
      </c>
      <c r="C39" s="9" t="s">
        <v>56</v>
      </c>
      <c r="D39" s="3" t="s">
        <v>51</v>
      </c>
      <c r="E39" s="25">
        <v>12</v>
      </c>
      <c r="F39" s="33"/>
      <c r="G39" s="28">
        <f t="shared" si="11"/>
        <v>277.63750000000005</v>
      </c>
      <c r="H39" s="33"/>
      <c r="I39" s="5">
        <f t="shared" si="12"/>
        <v>3331.6500000000005</v>
      </c>
      <c r="K39" s="7">
        <v>222.11</v>
      </c>
    </row>
    <row r="40" spans="2:9" ht="15.75" thickBot="1">
      <c r="B40" s="2"/>
      <c r="C40" s="3"/>
      <c r="D40" s="3"/>
      <c r="E40" s="57" t="s">
        <v>8</v>
      </c>
      <c r="F40" s="58"/>
      <c r="G40" s="58"/>
      <c r="H40" s="59"/>
      <c r="I40" s="5">
        <f>SUM(I34:I39)</f>
        <v>8260.900000000001</v>
      </c>
    </row>
    <row r="41" spans="2:9" ht="15.75" thickBot="1">
      <c r="B41" s="2">
        <v>7</v>
      </c>
      <c r="C41" s="9" t="s">
        <v>41</v>
      </c>
      <c r="D41" s="3"/>
      <c r="E41" s="28"/>
      <c r="F41" s="28"/>
      <c r="G41" s="28"/>
      <c r="H41" s="28"/>
      <c r="I41" s="3"/>
    </row>
    <row r="42" spans="2:11" ht="15.75" thickBot="1">
      <c r="B42" s="2" t="s">
        <v>44</v>
      </c>
      <c r="C42" s="6" t="s">
        <v>57</v>
      </c>
      <c r="D42" s="3" t="s">
        <v>7</v>
      </c>
      <c r="E42" s="29">
        <v>1246.77</v>
      </c>
      <c r="F42" s="28"/>
      <c r="G42" s="28">
        <f aca="true" t="shared" si="13" ref="G42">SUM(K42*1.25)</f>
        <v>7.3125</v>
      </c>
      <c r="H42" s="28"/>
      <c r="I42" s="5">
        <f aca="true" t="shared" si="14" ref="I42">SUM(E42*G42)</f>
        <v>9117.005625</v>
      </c>
      <c r="K42" s="8">
        <v>5.85</v>
      </c>
    </row>
    <row r="43" spans="2:9" ht="15.75" thickBot="1">
      <c r="B43" s="2"/>
      <c r="C43" s="3"/>
      <c r="D43" s="3"/>
      <c r="E43" s="57" t="s">
        <v>8</v>
      </c>
      <c r="F43" s="58"/>
      <c r="G43" s="58"/>
      <c r="H43" s="59"/>
      <c r="I43" s="5">
        <f>SUM(I42:I42)</f>
        <v>9117.005625</v>
      </c>
    </row>
    <row r="44" spans="2:9" ht="16.5" thickBot="1">
      <c r="B44" s="60" t="s">
        <v>10</v>
      </c>
      <c r="C44" s="61"/>
      <c r="D44" s="61"/>
      <c r="E44" s="61"/>
      <c r="F44" s="61"/>
      <c r="G44" s="61"/>
      <c r="H44" s="61"/>
      <c r="I44" s="30">
        <f>SUM(I10,I16,I20,I25,I31,I40,I43)</f>
        <v>179256.664125</v>
      </c>
    </row>
  </sheetData>
  <mergeCells count="17">
    <mergeCell ref="B44:H44"/>
    <mergeCell ref="B1:I1"/>
    <mergeCell ref="B2:I2"/>
    <mergeCell ref="B3:I3"/>
    <mergeCell ref="B4:I4"/>
    <mergeCell ref="F6:H6"/>
    <mergeCell ref="E10:H10"/>
    <mergeCell ref="E43:H43"/>
    <mergeCell ref="E40:H40"/>
    <mergeCell ref="E25:H25"/>
    <mergeCell ref="E20:H20"/>
    <mergeCell ref="C12:I12"/>
    <mergeCell ref="C27:I27"/>
    <mergeCell ref="C33:I33"/>
    <mergeCell ref="C36:I36"/>
    <mergeCell ref="E31:H31"/>
    <mergeCell ref="E16:H16"/>
  </mergeCells>
  <printOptions/>
  <pageMargins left="0.7086614173228347" right="0.5118110236220472" top="1.44" bottom="0.88" header="0.31496062992125984" footer="0.31496062992125984"/>
  <pageSetup fitToHeight="0" fitToWidth="1" horizontalDpi="300" verticalDpi="300" orientation="portrait" paperSize="9" scale="65" r:id="rId2"/>
  <headerFooter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 topLeftCell="A1">
      <selection activeCell="K11" sqref="K11"/>
    </sheetView>
  </sheetViews>
  <sheetFormatPr defaultColWidth="9.140625" defaultRowHeight="15"/>
  <cols>
    <col min="1" max="1" width="6.57421875" style="0" customWidth="1"/>
    <col min="3" max="3" width="24.57421875" style="0" customWidth="1"/>
    <col min="5" max="5" width="2.57421875" style="0" customWidth="1"/>
  </cols>
  <sheetData>
    <row r="1" spans="1:9" ht="15">
      <c r="A1" s="38"/>
      <c r="B1" s="39"/>
      <c r="C1" s="39"/>
      <c r="D1" s="39"/>
      <c r="E1" s="39"/>
      <c r="F1" s="39"/>
      <c r="G1" s="39"/>
      <c r="H1" s="39"/>
      <c r="I1" s="40"/>
    </row>
    <row r="2" spans="1:9" ht="15.75" customHeight="1">
      <c r="A2" s="71" t="s">
        <v>58</v>
      </c>
      <c r="B2" s="62"/>
      <c r="C2" s="62"/>
      <c r="D2" s="62"/>
      <c r="E2" s="62"/>
      <c r="F2" s="62"/>
      <c r="G2" s="62"/>
      <c r="H2" s="62"/>
      <c r="I2" s="72"/>
    </row>
    <row r="3" spans="1:9" ht="35.25" customHeight="1">
      <c r="A3" s="73" t="s">
        <v>83</v>
      </c>
      <c r="B3" s="63"/>
      <c r="C3" s="63"/>
      <c r="D3" s="63"/>
      <c r="E3" s="63"/>
      <c r="F3" s="63"/>
      <c r="G3" s="63"/>
      <c r="H3" s="63"/>
      <c r="I3" s="74"/>
    </row>
    <row r="4" spans="1:9" ht="15" customHeight="1">
      <c r="A4" s="71" t="s">
        <v>59</v>
      </c>
      <c r="B4" s="62"/>
      <c r="C4" s="62"/>
      <c r="D4" s="62"/>
      <c r="E4" s="62"/>
      <c r="F4" s="62"/>
      <c r="G4" s="62"/>
      <c r="H4" s="62"/>
      <c r="I4" s="72"/>
    </row>
    <row r="5" spans="1:9" ht="15" customHeight="1">
      <c r="A5" s="71" t="s">
        <v>0</v>
      </c>
      <c r="B5" s="62"/>
      <c r="C5" s="62"/>
      <c r="D5" s="62"/>
      <c r="E5" s="62"/>
      <c r="F5" s="62"/>
      <c r="G5" s="62"/>
      <c r="H5" s="62"/>
      <c r="I5" s="72"/>
    </row>
    <row r="6" spans="1:9" ht="15" customHeight="1" thickBot="1">
      <c r="A6" s="41"/>
      <c r="B6" s="1"/>
      <c r="C6" s="1"/>
      <c r="D6" s="1"/>
      <c r="E6" s="1"/>
      <c r="F6" s="1"/>
      <c r="G6" s="1"/>
      <c r="H6" s="1"/>
      <c r="I6" s="42"/>
    </row>
    <row r="8" spans="1:9" ht="15">
      <c r="A8" s="11" t="s">
        <v>1</v>
      </c>
      <c r="B8" s="82" t="s">
        <v>12</v>
      </c>
      <c r="C8" s="82"/>
      <c r="D8" s="82"/>
      <c r="E8" s="12"/>
      <c r="F8" s="11" t="s">
        <v>13</v>
      </c>
      <c r="G8" s="11" t="s">
        <v>14</v>
      </c>
      <c r="H8" s="11" t="s">
        <v>23</v>
      </c>
      <c r="I8" s="11" t="s">
        <v>10</v>
      </c>
    </row>
    <row r="9" spans="1:9" ht="15">
      <c r="A9" s="75">
        <f>'ORÇ RUBENS'!B7</f>
        <v>1</v>
      </c>
      <c r="B9" s="67" t="str">
        <f>'ORÇ RUBENS'!C7</f>
        <v>SERVIÇOS PRELIMINARES</v>
      </c>
      <c r="C9" s="68"/>
      <c r="D9" s="13" t="s">
        <v>15</v>
      </c>
      <c r="E9" s="14"/>
      <c r="F9" s="15">
        <v>1</v>
      </c>
      <c r="G9" s="15">
        <v>0</v>
      </c>
      <c r="H9" s="15">
        <v>0</v>
      </c>
      <c r="I9" s="15">
        <f>SUM(F9:H9)</f>
        <v>1</v>
      </c>
    </row>
    <row r="10" spans="1:9" ht="15">
      <c r="A10" s="75"/>
      <c r="B10" s="69"/>
      <c r="C10" s="70"/>
      <c r="D10" s="13" t="s">
        <v>16</v>
      </c>
      <c r="E10" s="14"/>
      <c r="F10" s="16">
        <f>SUM(F9*I10)</f>
        <v>36437.1875</v>
      </c>
      <c r="G10" s="16">
        <f>SUM(G9*I10)</f>
        <v>0</v>
      </c>
      <c r="H10" s="16">
        <f>SUM(H9*I10)</f>
        <v>0</v>
      </c>
      <c r="I10" s="16">
        <f>'ORÇ RUBENS'!I10</f>
        <v>36437.1875</v>
      </c>
    </row>
    <row r="11" spans="1:9" ht="15">
      <c r="A11" s="75">
        <f>'ORÇ RUBENS'!B11</f>
        <v>2</v>
      </c>
      <c r="B11" s="67" t="str">
        <f>'ORÇ RUBENS'!C11</f>
        <v>INFRA ESTRUTURA - FUNDAÇÕES</v>
      </c>
      <c r="C11" s="68"/>
      <c r="D11" s="13" t="s">
        <v>15</v>
      </c>
      <c r="E11" s="14"/>
      <c r="F11" s="15">
        <v>0.6</v>
      </c>
      <c r="G11" s="15">
        <v>0.4</v>
      </c>
      <c r="H11" s="15">
        <v>0</v>
      </c>
      <c r="I11" s="15">
        <f>SUM(F11:H11)</f>
        <v>1</v>
      </c>
    </row>
    <row r="12" spans="1:9" ht="15">
      <c r="A12" s="75"/>
      <c r="B12" s="69"/>
      <c r="C12" s="70"/>
      <c r="D12" s="13" t="s">
        <v>16</v>
      </c>
      <c r="E12" s="14"/>
      <c r="F12" s="16">
        <f>SUM(F11*I12)</f>
        <v>1517.14605</v>
      </c>
      <c r="G12" s="16">
        <f>SUM(G11*I12)</f>
        <v>1011.4307000000001</v>
      </c>
      <c r="H12" s="16">
        <f>SUM(H11*I12)</f>
        <v>0</v>
      </c>
      <c r="I12" s="16">
        <f>'ORÇ RUBENS'!I16</f>
        <v>2528.57675</v>
      </c>
    </row>
    <row r="13" spans="1:9" ht="15">
      <c r="A13" s="75">
        <f>'ORÇ RUBENS'!B17</f>
        <v>3</v>
      </c>
      <c r="B13" s="67" t="str">
        <f>'ORÇ RUBENS'!C17</f>
        <v>PISO</v>
      </c>
      <c r="C13" s="68"/>
      <c r="D13" s="13" t="s">
        <v>15</v>
      </c>
      <c r="E13" s="14"/>
      <c r="F13" s="15">
        <v>0</v>
      </c>
      <c r="G13" s="15">
        <v>0.8</v>
      </c>
      <c r="H13" s="15">
        <v>0.2</v>
      </c>
      <c r="I13" s="15">
        <f>SUM(F13:H13)</f>
        <v>1</v>
      </c>
    </row>
    <row r="14" spans="1:9" ht="15">
      <c r="A14" s="75"/>
      <c r="B14" s="69"/>
      <c r="C14" s="70"/>
      <c r="D14" s="13" t="s">
        <v>16</v>
      </c>
      <c r="E14" s="14"/>
      <c r="F14" s="16">
        <f>SUM(F13*I14)</f>
        <v>0</v>
      </c>
      <c r="G14" s="16">
        <f aca="true" t="shared" si="0" ref="G14">SUM(G13*I14)</f>
        <v>57020.4392</v>
      </c>
      <c r="H14" s="16">
        <f aca="true" t="shared" si="1" ref="H14">SUM(H13*I14)</f>
        <v>14255.1098</v>
      </c>
      <c r="I14" s="16">
        <f>'ORÇ RUBENS'!I20</f>
        <v>71275.549</v>
      </c>
    </row>
    <row r="15" spans="1:9" ht="15">
      <c r="A15" s="75">
        <f>'ORÇ RUBENS'!B21</f>
        <v>4</v>
      </c>
      <c r="B15" s="67" t="str">
        <f>'ORÇ RUBENS'!C21</f>
        <v>COBERTO</v>
      </c>
      <c r="C15" s="68"/>
      <c r="D15" s="13" t="s">
        <v>15</v>
      </c>
      <c r="E15" s="14"/>
      <c r="F15" s="15">
        <v>0</v>
      </c>
      <c r="G15" s="15">
        <v>0.8</v>
      </c>
      <c r="H15" s="15">
        <v>0.2</v>
      </c>
      <c r="I15" s="15">
        <f>SUM(F15:H15)</f>
        <v>1</v>
      </c>
    </row>
    <row r="16" spans="1:9" ht="15">
      <c r="A16" s="75"/>
      <c r="B16" s="69"/>
      <c r="C16" s="70"/>
      <c r="D16" s="13" t="s">
        <v>16</v>
      </c>
      <c r="E16" s="14"/>
      <c r="F16" s="16">
        <f>SUM(F15*I16)</f>
        <v>0</v>
      </c>
      <c r="G16" s="16">
        <f aca="true" t="shared" si="2" ref="G16">SUM(G15*I16)</f>
        <v>37810.5762</v>
      </c>
      <c r="H16" s="16">
        <f aca="true" t="shared" si="3" ref="H16">SUM(H15*I16)</f>
        <v>9452.64405</v>
      </c>
      <c r="I16" s="16">
        <f>'ORÇ RUBENS'!I25</f>
        <v>47263.22025</v>
      </c>
    </row>
    <row r="17" spans="1:9" ht="15">
      <c r="A17" s="75">
        <f>'ORÇ RUBENS'!B26</f>
        <v>5</v>
      </c>
      <c r="B17" s="67" t="str">
        <f>'ORÇ RUBENS'!C26</f>
        <v>INSTALAÇÕES HIDRO-SANITÁRIAS</v>
      </c>
      <c r="C17" s="68"/>
      <c r="D17" s="13" t="s">
        <v>15</v>
      </c>
      <c r="E17" s="14"/>
      <c r="F17" s="15">
        <v>0</v>
      </c>
      <c r="G17" s="15">
        <v>0.8</v>
      </c>
      <c r="H17" s="15">
        <v>0.2</v>
      </c>
      <c r="I17" s="15">
        <f>SUM(F17:H17)</f>
        <v>1</v>
      </c>
    </row>
    <row r="18" spans="1:9" ht="15">
      <c r="A18" s="75"/>
      <c r="B18" s="69"/>
      <c r="C18" s="70"/>
      <c r="D18" s="13" t="s">
        <v>16</v>
      </c>
      <c r="E18" s="14"/>
      <c r="F18" s="16">
        <f>SUM(F17*I18)</f>
        <v>0</v>
      </c>
      <c r="G18" s="16">
        <f aca="true" t="shared" si="4" ref="G18">SUM(G17*I18)</f>
        <v>3499.3800000000006</v>
      </c>
      <c r="H18" s="16">
        <f aca="true" t="shared" si="5" ref="H18">SUM(H17*I18)</f>
        <v>874.8450000000001</v>
      </c>
      <c r="I18" s="16">
        <f>'ORÇ RUBENS'!I31</f>
        <v>4374.225</v>
      </c>
    </row>
    <row r="19" spans="1:9" ht="15">
      <c r="A19" s="75">
        <f>'ORÇ RUBENS'!B32</f>
        <v>6</v>
      </c>
      <c r="B19" s="67" t="str">
        <f>'ORÇ RUBENS'!C32</f>
        <v>INSTALAÇÕES ELÉTRICAS</v>
      </c>
      <c r="C19" s="68"/>
      <c r="D19" s="13" t="s">
        <v>15</v>
      </c>
      <c r="E19" s="14"/>
      <c r="F19" s="15">
        <v>0</v>
      </c>
      <c r="G19" s="15">
        <v>0.4</v>
      </c>
      <c r="H19" s="15">
        <v>0.6</v>
      </c>
      <c r="I19" s="15">
        <f>SUM(F19:H19)</f>
        <v>1</v>
      </c>
    </row>
    <row r="20" spans="1:9" ht="15">
      <c r="A20" s="75"/>
      <c r="B20" s="69"/>
      <c r="C20" s="70"/>
      <c r="D20" s="13" t="s">
        <v>16</v>
      </c>
      <c r="E20" s="14"/>
      <c r="F20" s="16">
        <f>SUM(F19*I20)</f>
        <v>0</v>
      </c>
      <c r="G20" s="16">
        <f aca="true" t="shared" si="6" ref="G20">SUM(G19*I20)</f>
        <v>3304.3600000000006</v>
      </c>
      <c r="H20" s="16">
        <f aca="true" t="shared" si="7" ref="H20">SUM(H19*I20)</f>
        <v>4956.540000000001</v>
      </c>
      <c r="I20" s="16">
        <f>'ORÇ RUBENS'!I40</f>
        <v>8260.900000000001</v>
      </c>
    </row>
    <row r="21" spans="1:9" ht="15">
      <c r="A21" s="75">
        <f>'ORÇ RUBENS'!B41</f>
        <v>7</v>
      </c>
      <c r="B21" s="67" t="str">
        <f>'ORÇ RUBENS'!C41</f>
        <v>LIMPEZA FINAL</v>
      </c>
      <c r="C21" s="68"/>
      <c r="D21" s="13" t="s">
        <v>15</v>
      </c>
      <c r="E21" s="14"/>
      <c r="F21" s="15">
        <v>0</v>
      </c>
      <c r="G21" s="15">
        <v>0</v>
      </c>
      <c r="H21" s="15">
        <v>1</v>
      </c>
      <c r="I21" s="15">
        <f>SUM(F21:H21)</f>
        <v>1</v>
      </c>
    </row>
    <row r="22" spans="1:9" ht="15">
      <c r="A22" s="75"/>
      <c r="B22" s="69"/>
      <c r="C22" s="70"/>
      <c r="D22" s="13" t="s">
        <v>16</v>
      </c>
      <c r="E22" s="14"/>
      <c r="F22" s="16">
        <f>SUM(F21*I22)</f>
        <v>0</v>
      </c>
      <c r="G22" s="16">
        <f>SUM(G21*I22)</f>
        <v>0</v>
      </c>
      <c r="H22" s="16">
        <f>SUM(H21*I22)</f>
        <v>9117.005625</v>
      </c>
      <c r="I22" s="16">
        <f>'ORÇ RUBENS'!I43</f>
        <v>9117.005625</v>
      </c>
    </row>
    <row r="23" spans="1:9" ht="15">
      <c r="A23" s="17"/>
      <c r="B23" s="18"/>
      <c r="C23" s="18"/>
      <c r="D23" s="14"/>
      <c r="E23" s="14"/>
      <c r="F23" s="19"/>
      <c r="G23" s="19"/>
      <c r="H23" s="19"/>
      <c r="I23" s="20"/>
    </row>
    <row r="24" spans="1:9" ht="15">
      <c r="A24" s="76" t="s">
        <v>17</v>
      </c>
      <c r="B24" s="77"/>
      <c r="C24" s="80" t="s">
        <v>18</v>
      </c>
      <c r="D24" s="81"/>
      <c r="E24" s="21"/>
      <c r="F24" s="16">
        <f>SUM(F10,F12,F14,F16,F18,F20,F22)</f>
        <v>37954.33355</v>
      </c>
      <c r="G24" s="16">
        <f>SUM(G10,G12,G14,G16,G18,G20,G22)</f>
        <v>102646.1861</v>
      </c>
      <c r="H24" s="16">
        <f>SUM(H10,H12,H14,H16,H18,H20,H22)</f>
        <v>38656.144475</v>
      </c>
      <c r="I24" s="16">
        <f>SUM(I10,,I12,I14,I16,I18,I20,I22)</f>
        <v>179256.664125</v>
      </c>
    </row>
    <row r="25" spans="1:9" ht="15">
      <c r="A25" s="78"/>
      <c r="B25" s="79"/>
      <c r="C25" s="80" t="s">
        <v>19</v>
      </c>
      <c r="D25" s="81"/>
      <c r="E25" s="21"/>
      <c r="F25" s="22">
        <f>SUM(F24*I25/I24)</f>
        <v>0.21173178545559415</v>
      </c>
      <c r="G25" s="22">
        <f>SUM(G24*I25/I24)</f>
        <v>0.5726213114644504</v>
      </c>
      <c r="H25" s="22">
        <f>SUM(H24*I25/I24)</f>
        <v>0.21564690307995543</v>
      </c>
      <c r="I25" s="15">
        <v>1</v>
      </c>
    </row>
    <row r="26" spans="1:9" ht="15">
      <c r="A26" s="76" t="s">
        <v>20</v>
      </c>
      <c r="B26" s="77"/>
      <c r="C26" s="80" t="s">
        <v>21</v>
      </c>
      <c r="D26" s="81"/>
      <c r="E26" s="21"/>
      <c r="F26" s="16">
        <f>SUM(F24)</f>
        <v>37954.33355</v>
      </c>
      <c r="G26" s="16">
        <f>SUM(F24+G24)</f>
        <v>140600.51965</v>
      </c>
      <c r="H26" s="16">
        <f>SUM(F24+G24+H24)</f>
        <v>179256.664125</v>
      </c>
      <c r="I26" s="23"/>
    </row>
    <row r="27" spans="1:9" ht="15">
      <c r="A27" s="78"/>
      <c r="B27" s="79"/>
      <c r="C27" s="80" t="s">
        <v>22</v>
      </c>
      <c r="D27" s="81"/>
      <c r="E27" s="21"/>
      <c r="F27" s="22">
        <f>SUM(F25)</f>
        <v>0.21173178545559415</v>
      </c>
      <c r="G27" s="22">
        <f>SUM(F25+G25)</f>
        <v>0.7843530969200445</v>
      </c>
      <c r="H27" s="22">
        <f>SUM(F25+G25+H25)</f>
        <v>1</v>
      </c>
      <c r="I27" s="24"/>
    </row>
    <row r="30" ht="15">
      <c r="H30" s="35"/>
    </row>
  </sheetData>
  <mergeCells count="25">
    <mergeCell ref="A21:A22"/>
    <mergeCell ref="B21:C22"/>
    <mergeCell ref="B8:D8"/>
    <mergeCell ref="A9:A10"/>
    <mergeCell ref="B9:C10"/>
    <mergeCell ref="A11:A12"/>
    <mergeCell ref="A17:A18"/>
    <mergeCell ref="A19:A20"/>
    <mergeCell ref="B11:C12"/>
    <mergeCell ref="A24:B25"/>
    <mergeCell ref="C24:D24"/>
    <mergeCell ref="C25:D25"/>
    <mergeCell ref="A26:B27"/>
    <mergeCell ref="C26:D26"/>
    <mergeCell ref="C27:D27"/>
    <mergeCell ref="A2:I2"/>
    <mergeCell ref="B13:C14"/>
    <mergeCell ref="B15:C16"/>
    <mergeCell ref="A13:A14"/>
    <mergeCell ref="A15:A16"/>
    <mergeCell ref="B17:C18"/>
    <mergeCell ref="B19:C20"/>
    <mergeCell ref="A5:I5"/>
    <mergeCell ref="A4:I4"/>
    <mergeCell ref="A3:I3"/>
  </mergeCells>
  <printOptions/>
  <pageMargins left="0.5118110236220472" right="0.5118110236220472" top="1.55" bottom="0.7874015748031497" header="0.31496062992125984" footer="0.31496062992125984"/>
  <pageSetup horizontalDpi="600" verticalDpi="600" orientation="portrait" paperSize="9" r:id="rId2"/>
  <headerFooter>
    <oddHeader>&amp;C&amp;G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4"/>
  <sheetViews>
    <sheetView tabSelected="1" view="pageBreakPreview" zoomScaleSheetLayoutView="100" workbookViewId="0" topLeftCell="A40">
      <selection activeCell="B44" sqref="B44:I44"/>
    </sheetView>
  </sheetViews>
  <sheetFormatPr defaultColWidth="9.140625" defaultRowHeight="15"/>
  <cols>
    <col min="1" max="1" width="5.8515625" style="0" customWidth="1"/>
    <col min="3" max="3" width="59.140625" style="0" bestFit="1" customWidth="1"/>
    <col min="5" max="5" width="11.28125" style="0" bestFit="1" customWidth="1"/>
    <col min="6" max="6" width="8.140625" style="0" customWidth="1"/>
    <col min="7" max="7" width="12.421875" style="0" bestFit="1" customWidth="1"/>
    <col min="8" max="8" width="7.140625" style="0" customWidth="1"/>
    <col min="9" max="9" width="21.00390625" style="0" customWidth="1"/>
    <col min="11" max="11" width="11.28125" style="0" bestFit="1" customWidth="1"/>
  </cols>
  <sheetData>
    <row r="1" spans="2:9" ht="15.75">
      <c r="B1" s="62" t="s">
        <v>58</v>
      </c>
      <c r="C1" s="62"/>
      <c r="D1" s="62"/>
      <c r="E1" s="62"/>
      <c r="F1" s="62"/>
      <c r="G1" s="62"/>
      <c r="H1" s="62"/>
      <c r="I1" s="62"/>
    </row>
    <row r="2" spans="2:9" ht="29.25" customHeight="1">
      <c r="B2" s="63" t="s">
        <v>84</v>
      </c>
      <c r="C2" s="63"/>
      <c r="D2" s="63"/>
      <c r="E2" s="63"/>
      <c r="F2" s="63"/>
      <c r="G2" s="63"/>
      <c r="H2" s="63"/>
      <c r="I2" s="63"/>
    </row>
    <row r="3" spans="2:9" ht="15.75">
      <c r="B3" s="62" t="s">
        <v>59</v>
      </c>
      <c r="C3" s="62"/>
      <c r="D3" s="62"/>
      <c r="E3" s="62"/>
      <c r="F3" s="62"/>
      <c r="G3" s="62"/>
      <c r="H3" s="62"/>
      <c r="I3" s="62"/>
    </row>
    <row r="4" spans="2:9" ht="15.75">
      <c r="B4" s="62" t="s">
        <v>0</v>
      </c>
      <c r="C4" s="62"/>
      <c r="D4" s="62"/>
      <c r="E4" s="62"/>
      <c r="F4" s="62"/>
      <c r="G4" s="62"/>
      <c r="H4" s="62"/>
      <c r="I4" s="62"/>
    </row>
    <row r="5" spans="2:9" ht="6.75" customHeight="1" thickBot="1">
      <c r="B5" s="1"/>
      <c r="C5" s="1"/>
      <c r="D5" s="1"/>
      <c r="E5" s="1"/>
      <c r="F5" s="1"/>
      <c r="G5" s="1"/>
      <c r="H5" s="1"/>
      <c r="I5" s="1"/>
    </row>
    <row r="6" spans="2:9" ht="15.75" thickBot="1">
      <c r="B6" s="2" t="s">
        <v>1</v>
      </c>
      <c r="C6" s="3" t="s">
        <v>11</v>
      </c>
      <c r="D6" s="3" t="s">
        <v>2</v>
      </c>
      <c r="E6" s="3" t="s">
        <v>3</v>
      </c>
      <c r="F6" s="64" t="s">
        <v>4</v>
      </c>
      <c r="G6" s="65"/>
      <c r="H6" s="66"/>
      <c r="I6" s="3" t="s">
        <v>5</v>
      </c>
    </row>
    <row r="7" spans="2:11" ht="15.75" thickBot="1">
      <c r="B7" s="32">
        <v>1</v>
      </c>
      <c r="C7" s="4" t="s">
        <v>24</v>
      </c>
      <c r="D7" s="51"/>
      <c r="E7" s="51"/>
      <c r="F7" s="51"/>
      <c r="G7" s="51"/>
      <c r="H7" s="51"/>
      <c r="I7" s="10"/>
      <c r="K7" s="31"/>
    </row>
    <row r="8" spans="2:11" ht="15.75" thickBot="1">
      <c r="B8" s="2" t="s">
        <v>6</v>
      </c>
      <c r="C8" s="6" t="s">
        <v>85</v>
      </c>
      <c r="D8" s="3" t="s">
        <v>26</v>
      </c>
      <c r="E8" s="36">
        <v>1</v>
      </c>
      <c r="F8" s="3"/>
      <c r="G8" s="28">
        <f>SUM(K8*1.25)</f>
        <v>7331.275000000001</v>
      </c>
      <c r="H8" s="3"/>
      <c r="I8" s="5">
        <f>SUM(E8*G8)</f>
        <v>7331.275000000001</v>
      </c>
      <c r="K8" s="7">
        <v>5865.02</v>
      </c>
    </row>
    <row r="9" spans="2:9" ht="15.75" thickBot="1">
      <c r="B9" s="2"/>
      <c r="C9" s="3"/>
      <c r="D9" s="3"/>
      <c r="E9" s="57" t="s">
        <v>8</v>
      </c>
      <c r="F9" s="58"/>
      <c r="G9" s="58"/>
      <c r="H9" s="59"/>
      <c r="I9" s="5">
        <f>SUM(I8:I8)</f>
        <v>7331.275000000001</v>
      </c>
    </row>
    <row r="10" spans="2:9" ht="15.75" thickBot="1">
      <c r="B10" s="2">
        <v>2</v>
      </c>
      <c r="C10" s="9" t="s">
        <v>86</v>
      </c>
      <c r="D10" s="3"/>
      <c r="E10" s="26"/>
      <c r="F10" s="26"/>
      <c r="G10" s="26"/>
      <c r="H10" s="25"/>
      <c r="I10" s="34"/>
    </row>
    <row r="11" spans="2:11" ht="30.75" thickBot="1">
      <c r="B11" s="43" t="s">
        <v>9</v>
      </c>
      <c r="C11" s="44" t="s">
        <v>87</v>
      </c>
      <c r="D11" s="45" t="s">
        <v>27</v>
      </c>
      <c r="E11" s="37">
        <v>6</v>
      </c>
      <c r="F11" s="50"/>
      <c r="G11" s="48">
        <f>SUM(K11*1.25)</f>
        <v>3568.4375</v>
      </c>
      <c r="H11" s="50"/>
      <c r="I11" s="49">
        <f aca="true" t="shared" si="0" ref="I11">SUM(E11*G11)</f>
        <v>21410.625</v>
      </c>
      <c r="K11" s="7">
        <v>2854.75</v>
      </c>
    </row>
    <row r="12" spans="2:9" ht="15.75" thickBot="1">
      <c r="B12" s="2"/>
      <c r="C12" s="3"/>
      <c r="D12" s="3"/>
      <c r="E12" s="57" t="s">
        <v>8</v>
      </c>
      <c r="F12" s="58"/>
      <c r="G12" s="58"/>
      <c r="H12" s="59"/>
      <c r="I12" s="5">
        <f>SUM(I11:I11)</f>
        <v>21410.625</v>
      </c>
    </row>
    <row r="13" spans="2:9" ht="15.75" thickBot="1">
      <c r="B13" s="2">
        <v>3</v>
      </c>
      <c r="C13" s="9" t="s">
        <v>25</v>
      </c>
      <c r="D13" s="3"/>
      <c r="E13" s="26"/>
      <c r="F13" s="26"/>
      <c r="G13" s="26"/>
      <c r="H13" s="25"/>
      <c r="I13" s="34"/>
    </row>
    <row r="14" spans="2:9" ht="15.75" thickBot="1">
      <c r="B14" s="2" t="s">
        <v>88</v>
      </c>
      <c r="C14" s="54" t="s">
        <v>31</v>
      </c>
      <c r="D14" s="55"/>
      <c r="E14" s="55"/>
      <c r="F14" s="55"/>
      <c r="G14" s="55"/>
      <c r="H14" s="55"/>
      <c r="I14" s="56"/>
    </row>
    <row r="15" spans="2:11" ht="15.75" thickBot="1">
      <c r="B15" s="2" t="s">
        <v>89</v>
      </c>
      <c r="C15" s="9" t="s">
        <v>28</v>
      </c>
      <c r="D15" s="3" t="s">
        <v>29</v>
      </c>
      <c r="E15" s="37">
        <v>3.6</v>
      </c>
      <c r="F15" s="26"/>
      <c r="G15" s="28">
        <f>SUM(K15*1.25)</f>
        <v>54.825</v>
      </c>
      <c r="H15" s="26"/>
      <c r="I15" s="5">
        <f aca="true" t="shared" si="1" ref="I15:I17">SUM(E15*G15)</f>
        <v>197.37</v>
      </c>
      <c r="K15" s="7">
        <v>43.86</v>
      </c>
    </row>
    <row r="16" spans="2:11" ht="15.75" thickBot="1">
      <c r="B16" s="2" t="s">
        <v>90</v>
      </c>
      <c r="C16" s="9" t="s">
        <v>30</v>
      </c>
      <c r="D16" s="3" t="s">
        <v>29</v>
      </c>
      <c r="E16" s="37">
        <v>0.36</v>
      </c>
      <c r="F16" s="33"/>
      <c r="G16" s="28">
        <f>SUM(K16*1.25)</f>
        <v>684.625</v>
      </c>
      <c r="H16" s="33"/>
      <c r="I16" s="5">
        <f t="shared" si="1"/>
        <v>246.465</v>
      </c>
      <c r="K16" s="7">
        <v>547.7</v>
      </c>
    </row>
    <row r="17" spans="2:11" ht="30.75" thickBot="1">
      <c r="B17" s="43" t="s">
        <v>91</v>
      </c>
      <c r="C17" s="44" t="s">
        <v>92</v>
      </c>
      <c r="D17" s="45" t="s">
        <v>29</v>
      </c>
      <c r="E17" s="37">
        <v>1.44</v>
      </c>
      <c r="F17" s="47"/>
      <c r="G17" s="48">
        <f>SUM(K17*1.25)</f>
        <v>810.1999999999999</v>
      </c>
      <c r="H17" s="47"/>
      <c r="I17" s="49">
        <f t="shared" si="1"/>
        <v>1166.6879999999999</v>
      </c>
      <c r="K17" s="7">
        <v>648.16</v>
      </c>
    </row>
    <row r="18" spans="2:9" ht="15.75" thickBot="1">
      <c r="B18" s="2" t="s">
        <v>93</v>
      </c>
      <c r="C18" s="54" t="s">
        <v>94</v>
      </c>
      <c r="D18" s="55"/>
      <c r="E18" s="55"/>
      <c r="F18" s="55"/>
      <c r="G18" s="55"/>
      <c r="H18" s="55"/>
      <c r="I18" s="56"/>
    </row>
    <row r="19" spans="2:11" ht="15.75" thickBot="1">
      <c r="B19" s="2" t="s">
        <v>95</v>
      </c>
      <c r="C19" s="9" t="s">
        <v>28</v>
      </c>
      <c r="D19" s="3" t="s">
        <v>29</v>
      </c>
      <c r="E19" s="37">
        <v>0.43</v>
      </c>
      <c r="F19" s="26"/>
      <c r="G19" s="28">
        <f aca="true" t="shared" si="2" ref="G19:G22">SUM(K19*1.25)</f>
        <v>54.825</v>
      </c>
      <c r="H19" s="26"/>
      <c r="I19" s="5">
        <f aca="true" t="shared" si="3" ref="I19:I22">SUM(E19*G19)</f>
        <v>23.57475</v>
      </c>
      <c r="K19" s="7">
        <v>43.86</v>
      </c>
    </row>
    <row r="20" spans="2:11" ht="15.75" thickBot="1">
      <c r="B20" s="2" t="s">
        <v>96</v>
      </c>
      <c r="C20" s="9" t="s">
        <v>30</v>
      </c>
      <c r="D20" s="3" t="s">
        <v>29</v>
      </c>
      <c r="E20" s="37">
        <v>0.07</v>
      </c>
      <c r="F20" s="33"/>
      <c r="G20" s="28">
        <f t="shared" si="2"/>
        <v>684.625</v>
      </c>
      <c r="H20" s="33"/>
      <c r="I20" s="5">
        <f t="shared" si="3"/>
        <v>47.923750000000005</v>
      </c>
      <c r="K20" s="7">
        <v>547.7</v>
      </c>
    </row>
    <row r="21" spans="2:11" ht="15.75" thickBot="1">
      <c r="B21" s="2" t="s">
        <v>97</v>
      </c>
      <c r="C21" s="9" t="s">
        <v>98</v>
      </c>
      <c r="D21" s="3" t="s">
        <v>29</v>
      </c>
      <c r="E21" s="37">
        <v>0.32</v>
      </c>
      <c r="F21" s="33"/>
      <c r="G21" s="28">
        <f t="shared" si="2"/>
        <v>2687.625</v>
      </c>
      <c r="H21" s="33"/>
      <c r="I21" s="5">
        <f t="shared" si="3"/>
        <v>860.04</v>
      </c>
      <c r="K21" s="7">
        <v>2150.1</v>
      </c>
    </row>
    <row r="22" spans="2:11" ht="15.75" thickBot="1">
      <c r="B22" s="2" t="s">
        <v>99</v>
      </c>
      <c r="C22" s="9" t="s">
        <v>100</v>
      </c>
      <c r="D22" s="3" t="s">
        <v>29</v>
      </c>
      <c r="E22" s="37">
        <v>5.36</v>
      </c>
      <c r="F22" s="33"/>
      <c r="G22" s="28">
        <f t="shared" si="2"/>
        <v>72.5625</v>
      </c>
      <c r="H22" s="33"/>
      <c r="I22" s="5">
        <f t="shared" si="3"/>
        <v>388.935</v>
      </c>
      <c r="K22" s="7">
        <v>58.05</v>
      </c>
    </row>
    <row r="23" spans="2:9" ht="15.75" thickBot="1">
      <c r="B23" s="2"/>
      <c r="C23" s="3"/>
      <c r="D23" s="3"/>
      <c r="E23" s="57" t="s">
        <v>8</v>
      </c>
      <c r="F23" s="58"/>
      <c r="G23" s="58"/>
      <c r="H23" s="59"/>
      <c r="I23" s="5">
        <f>SUM(I15:I22)</f>
        <v>2930.9964999999997</v>
      </c>
    </row>
    <row r="24" spans="2:9" ht="15.75" thickBot="1">
      <c r="B24" s="2">
        <v>4</v>
      </c>
      <c r="C24" s="9" t="s">
        <v>101</v>
      </c>
      <c r="D24" s="3"/>
      <c r="E24" s="26"/>
      <c r="F24" s="26"/>
      <c r="G24" s="26"/>
      <c r="H24" s="25"/>
      <c r="I24" s="34"/>
    </row>
    <row r="25" spans="2:11" ht="15.75" thickBot="1">
      <c r="B25" s="2" t="s">
        <v>32</v>
      </c>
      <c r="C25" s="9" t="s">
        <v>102</v>
      </c>
      <c r="D25" s="3" t="s">
        <v>29</v>
      </c>
      <c r="E25" s="25">
        <v>2.39</v>
      </c>
      <c r="F25" s="26"/>
      <c r="G25" s="28">
        <f aca="true" t="shared" si="4" ref="G25">SUM(K25*1.25)</f>
        <v>3109.2875</v>
      </c>
      <c r="H25" s="26"/>
      <c r="I25" s="5">
        <f aca="true" t="shared" si="5" ref="I25">SUM(E25*G25)</f>
        <v>7431.197125000001</v>
      </c>
      <c r="K25" s="7">
        <v>2487.43</v>
      </c>
    </row>
    <row r="26" spans="2:9" ht="15.75" thickBot="1">
      <c r="B26" s="2"/>
      <c r="C26" s="3"/>
      <c r="D26" s="3"/>
      <c r="E26" s="57" t="s">
        <v>8</v>
      </c>
      <c r="F26" s="58"/>
      <c r="G26" s="58"/>
      <c r="H26" s="59"/>
      <c r="I26" s="5">
        <f>SUM(I25:I25)</f>
        <v>7431.197125000001</v>
      </c>
    </row>
    <row r="27" spans="2:9" ht="15.75" thickBot="1">
      <c r="B27" s="2">
        <v>5</v>
      </c>
      <c r="C27" s="9" t="s">
        <v>103</v>
      </c>
      <c r="D27" s="3"/>
      <c r="E27" s="26"/>
      <c r="F27" s="26"/>
      <c r="G27" s="26"/>
      <c r="H27" s="25"/>
      <c r="I27" s="34"/>
    </row>
    <row r="28" spans="2:11" ht="15.75" thickBot="1">
      <c r="B28" s="2" t="s">
        <v>33</v>
      </c>
      <c r="C28" s="9" t="s">
        <v>104</v>
      </c>
      <c r="D28" s="3" t="s">
        <v>7</v>
      </c>
      <c r="E28" s="25">
        <v>182.04</v>
      </c>
      <c r="F28" s="26"/>
      <c r="G28" s="28">
        <f aca="true" t="shared" si="6" ref="G28:G32">SUM(K28*1.25)</f>
        <v>73.3375</v>
      </c>
      <c r="H28" s="26"/>
      <c r="I28" s="5">
        <f aca="true" t="shared" si="7" ref="I28:I32">SUM(E28*G28)</f>
        <v>13350.3585</v>
      </c>
      <c r="K28" s="7">
        <v>58.67</v>
      </c>
    </row>
    <row r="29" spans="2:11" ht="15.75" thickBot="1">
      <c r="B29" s="2" t="s">
        <v>105</v>
      </c>
      <c r="C29" s="9" t="s">
        <v>106</v>
      </c>
      <c r="D29" s="3" t="s">
        <v>7</v>
      </c>
      <c r="E29" s="25">
        <v>182.04</v>
      </c>
      <c r="F29" s="33"/>
      <c r="G29" s="28">
        <f t="shared" si="6"/>
        <v>11.7</v>
      </c>
      <c r="H29" s="33"/>
      <c r="I29" s="5">
        <f t="shared" si="7"/>
        <v>2129.868</v>
      </c>
      <c r="K29" s="7">
        <v>9.36</v>
      </c>
    </row>
    <row r="30" spans="2:11" ht="15.75" thickBot="1">
      <c r="B30" s="2" t="s">
        <v>107</v>
      </c>
      <c r="C30" s="9" t="s">
        <v>108</v>
      </c>
      <c r="D30" s="3" t="s">
        <v>7</v>
      </c>
      <c r="E30" s="25">
        <v>182.04</v>
      </c>
      <c r="F30" s="33"/>
      <c r="G30" s="28">
        <f t="shared" si="6"/>
        <v>47.599999999999994</v>
      </c>
      <c r="H30" s="33"/>
      <c r="I30" s="5">
        <f t="shared" si="7"/>
        <v>8665.104</v>
      </c>
      <c r="K30" s="7">
        <v>38.08</v>
      </c>
    </row>
    <row r="31" spans="2:11" ht="30.75" thickBot="1">
      <c r="B31" s="43" t="s">
        <v>109</v>
      </c>
      <c r="C31" s="44" t="s">
        <v>110</v>
      </c>
      <c r="D31" s="45" t="s">
        <v>29</v>
      </c>
      <c r="E31" s="46">
        <v>0.08</v>
      </c>
      <c r="F31" s="47"/>
      <c r="G31" s="48">
        <f t="shared" si="6"/>
        <v>3128.4375</v>
      </c>
      <c r="H31" s="47"/>
      <c r="I31" s="49">
        <f t="shared" si="7"/>
        <v>250.275</v>
      </c>
      <c r="K31" s="7">
        <v>2502.75</v>
      </c>
    </row>
    <row r="32" spans="2:11" ht="15.75" thickBot="1">
      <c r="B32" s="2" t="s">
        <v>111</v>
      </c>
      <c r="C32" s="9" t="s">
        <v>112</v>
      </c>
      <c r="D32" s="3" t="s">
        <v>7</v>
      </c>
      <c r="E32" s="25">
        <v>2.968</v>
      </c>
      <c r="F32" s="33"/>
      <c r="G32" s="28">
        <f t="shared" si="6"/>
        <v>80.7625</v>
      </c>
      <c r="H32" s="33"/>
      <c r="I32" s="5">
        <f t="shared" si="7"/>
        <v>239.7031</v>
      </c>
      <c r="K32" s="7">
        <v>64.61</v>
      </c>
    </row>
    <row r="33" spans="2:9" ht="15.75" thickBot="1">
      <c r="B33" s="2"/>
      <c r="C33" s="3"/>
      <c r="D33" s="3"/>
      <c r="E33" s="57" t="s">
        <v>8</v>
      </c>
      <c r="F33" s="58"/>
      <c r="G33" s="58"/>
      <c r="H33" s="59"/>
      <c r="I33" s="5">
        <f>SUM(I28:I32)</f>
        <v>24635.3086</v>
      </c>
    </row>
    <row r="34" spans="2:9" ht="15.75" thickBot="1">
      <c r="B34" s="2">
        <v>6</v>
      </c>
      <c r="C34" s="9" t="s">
        <v>34</v>
      </c>
      <c r="D34" s="3"/>
      <c r="E34" s="26"/>
      <c r="F34" s="26"/>
      <c r="G34" s="26"/>
      <c r="H34" s="25"/>
      <c r="I34" s="34"/>
    </row>
    <row r="35" spans="2:11" ht="15.75" thickBot="1">
      <c r="B35" s="2" t="s">
        <v>42</v>
      </c>
      <c r="C35" s="9" t="s">
        <v>45</v>
      </c>
      <c r="D35" s="3" t="s">
        <v>7</v>
      </c>
      <c r="E35" s="25">
        <v>163.21</v>
      </c>
      <c r="F35" s="26"/>
      <c r="G35" s="28">
        <f aca="true" t="shared" si="8" ref="G35:G36">SUM(K35*1.25)</f>
        <v>65.8625</v>
      </c>
      <c r="H35" s="26"/>
      <c r="I35" s="5">
        <f aca="true" t="shared" si="9" ref="I35:I36">SUM(E35*G35)</f>
        <v>10749.418625</v>
      </c>
      <c r="K35" s="7">
        <v>52.69</v>
      </c>
    </row>
    <row r="36" spans="2:11" ht="30.75" thickBot="1">
      <c r="B36" s="43" t="s">
        <v>43</v>
      </c>
      <c r="C36" s="44" t="s">
        <v>46</v>
      </c>
      <c r="D36" s="45" t="s">
        <v>7</v>
      </c>
      <c r="E36" s="46">
        <v>163.21</v>
      </c>
      <c r="F36" s="47"/>
      <c r="G36" s="48">
        <f t="shared" si="8"/>
        <v>113.03750000000001</v>
      </c>
      <c r="H36" s="47"/>
      <c r="I36" s="49">
        <f t="shared" si="9"/>
        <v>18448.850375</v>
      </c>
      <c r="K36" s="7">
        <v>90.43</v>
      </c>
    </row>
    <row r="37" spans="2:9" ht="15.75" thickBot="1">
      <c r="B37" s="2"/>
      <c r="C37" s="3"/>
      <c r="D37" s="3"/>
      <c r="E37" s="57" t="s">
        <v>8</v>
      </c>
      <c r="F37" s="58"/>
      <c r="G37" s="58"/>
      <c r="H37" s="59"/>
      <c r="I37" s="5">
        <f>SUM(I35:I36)</f>
        <v>29198.269</v>
      </c>
    </row>
    <row r="38" spans="2:9" ht="15.75" thickBot="1">
      <c r="B38" s="2">
        <v>7</v>
      </c>
      <c r="C38" s="9" t="s">
        <v>35</v>
      </c>
      <c r="D38" s="3"/>
      <c r="E38" s="26"/>
      <c r="F38" s="26"/>
      <c r="G38" s="26"/>
      <c r="H38" s="25"/>
      <c r="I38" s="34"/>
    </row>
    <row r="39" spans="2:11" ht="30.75" thickBot="1">
      <c r="B39" s="43" t="s">
        <v>44</v>
      </c>
      <c r="C39" s="44" t="s">
        <v>47</v>
      </c>
      <c r="D39" s="45" t="s">
        <v>113</v>
      </c>
      <c r="E39" s="46">
        <v>699</v>
      </c>
      <c r="F39" s="50"/>
      <c r="G39" s="48">
        <f aca="true" t="shared" si="10" ref="G39:G40">SUM(K39*1.25)</f>
        <v>21.4375</v>
      </c>
      <c r="H39" s="50"/>
      <c r="I39" s="49">
        <f aca="true" t="shared" si="11" ref="I39:I40">SUM(E39*G39)</f>
        <v>14984.8125</v>
      </c>
      <c r="K39" s="7">
        <v>17.15</v>
      </c>
    </row>
    <row r="40" spans="2:11" ht="15.75" thickBot="1">
      <c r="B40" s="2" t="s">
        <v>114</v>
      </c>
      <c r="C40" s="9" t="s">
        <v>48</v>
      </c>
      <c r="D40" s="3" t="s">
        <v>7</v>
      </c>
      <c r="E40" s="25">
        <v>180.53</v>
      </c>
      <c r="F40" s="33"/>
      <c r="G40" s="28">
        <f t="shared" si="10"/>
        <v>50.35</v>
      </c>
      <c r="H40" s="33"/>
      <c r="I40" s="5">
        <f t="shared" si="11"/>
        <v>9089.6855</v>
      </c>
      <c r="K40" s="7">
        <v>40.28</v>
      </c>
    </row>
    <row r="41" spans="2:9" ht="15.75" thickBot="1">
      <c r="B41" s="2"/>
      <c r="C41" s="3"/>
      <c r="D41" s="3"/>
      <c r="E41" s="57" t="s">
        <v>8</v>
      </c>
      <c r="F41" s="58"/>
      <c r="G41" s="58"/>
      <c r="H41" s="59"/>
      <c r="I41" s="5">
        <f>SUM(I39:I40)</f>
        <v>24074.498</v>
      </c>
    </row>
    <row r="42" spans="2:9" ht="15.75" thickBot="1">
      <c r="B42" s="2">
        <v>8</v>
      </c>
      <c r="C42" s="9" t="s">
        <v>115</v>
      </c>
      <c r="D42" s="3"/>
      <c r="E42" s="26"/>
      <c r="F42" s="26"/>
      <c r="G42" s="26"/>
      <c r="H42" s="25"/>
      <c r="I42" s="34"/>
    </row>
    <row r="43" spans="2:11" ht="15.75" thickBot="1">
      <c r="B43" s="2" t="s">
        <v>116</v>
      </c>
      <c r="C43" s="9" t="s">
        <v>117</v>
      </c>
      <c r="D43" s="3" t="s">
        <v>7</v>
      </c>
      <c r="E43" s="25">
        <v>1.8900000000000001</v>
      </c>
      <c r="F43" s="26"/>
      <c r="G43" s="28">
        <f aca="true" t="shared" si="12" ref="G43:G45">SUM(K43*1.25)</f>
        <v>582.1500000000001</v>
      </c>
      <c r="H43" s="26"/>
      <c r="I43" s="5">
        <f aca="true" t="shared" si="13" ref="I43:I45">SUM(E43*G43)</f>
        <v>1100.2635000000002</v>
      </c>
      <c r="K43" s="7">
        <v>465.72</v>
      </c>
    </row>
    <row r="44" spans="2:11" ht="30.75" thickBot="1">
      <c r="B44" s="43" t="s">
        <v>118</v>
      </c>
      <c r="C44" s="44" t="s">
        <v>119</v>
      </c>
      <c r="D44" s="45" t="s">
        <v>7</v>
      </c>
      <c r="E44" s="46">
        <v>4.08</v>
      </c>
      <c r="F44" s="47"/>
      <c r="G44" s="48">
        <f t="shared" si="12"/>
        <v>534.4124999999999</v>
      </c>
      <c r="H44" s="47"/>
      <c r="I44" s="49">
        <f t="shared" si="13"/>
        <v>2180.403</v>
      </c>
      <c r="K44" s="7">
        <v>427.53</v>
      </c>
    </row>
    <row r="45" spans="2:11" ht="15.75" thickBot="1">
      <c r="B45" s="2" t="s">
        <v>120</v>
      </c>
      <c r="C45" s="9" t="s">
        <v>121</v>
      </c>
      <c r="D45" s="3" t="s">
        <v>122</v>
      </c>
      <c r="E45" s="25">
        <v>1</v>
      </c>
      <c r="F45" s="33"/>
      <c r="G45" s="28">
        <f t="shared" si="12"/>
        <v>94.2125</v>
      </c>
      <c r="H45" s="33"/>
      <c r="I45" s="5">
        <f t="shared" si="13"/>
        <v>94.2125</v>
      </c>
      <c r="K45" s="7">
        <v>75.37</v>
      </c>
    </row>
    <row r="46" spans="2:9" ht="15.75" thickBot="1">
      <c r="B46" s="2"/>
      <c r="C46" s="3"/>
      <c r="D46" s="3"/>
      <c r="E46" s="57" t="s">
        <v>8</v>
      </c>
      <c r="F46" s="58"/>
      <c r="G46" s="58"/>
      <c r="H46" s="59"/>
      <c r="I46" s="5">
        <f>SUM(I43:I45)</f>
        <v>3374.8790000000004</v>
      </c>
    </row>
    <row r="47" spans="2:9" ht="15.75" thickBot="1">
      <c r="B47" s="2">
        <v>9</v>
      </c>
      <c r="C47" s="9" t="s">
        <v>123</v>
      </c>
      <c r="D47" s="3"/>
      <c r="E47" s="26"/>
      <c r="F47" s="26"/>
      <c r="G47" s="26"/>
      <c r="H47" s="25"/>
      <c r="I47" s="34"/>
    </row>
    <row r="48" spans="2:11" ht="15.75" thickBot="1">
      <c r="B48" s="2" t="s">
        <v>124</v>
      </c>
      <c r="C48" s="9" t="s">
        <v>125</v>
      </c>
      <c r="D48" s="3" t="s">
        <v>7</v>
      </c>
      <c r="E48" s="25">
        <v>12.72</v>
      </c>
      <c r="F48" s="26"/>
      <c r="G48" s="28">
        <f aca="true" t="shared" si="14" ref="G48:G49">SUM(K48*1.25)</f>
        <v>57.400000000000006</v>
      </c>
      <c r="H48" s="26"/>
      <c r="I48" s="5">
        <f aca="true" t="shared" si="15" ref="I48:I49">SUM(E48*G48)</f>
        <v>730.1280000000002</v>
      </c>
      <c r="K48" s="7">
        <v>45.92</v>
      </c>
    </row>
    <row r="49" spans="2:11" ht="15.75" thickBot="1">
      <c r="B49" s="2" t="s">
        <v>126</v>
      </c>
      <c r="C49" s="9" t="s">
        <v>127</v>
      </c>
      <c r="D49" s="3" t="s">
        <v>7</v>
      </c>
      <c r="E49" s="25">
        <v>12.72</v>
      </c>
      <c r="F49" s="33"/>
      <c r="G49" s="28">
        <f t="shared" si="14"/>
        <v>32.5875</v>
      </c>
      <c r="H49" s="33"/>
      <c r="I49" s="5">
        <f t="shared" si="15"/>
        <v>414.513</v>
      </c>
      <c r="K49" s="7">
        <v>26.07</v>
      </c>
    </row>
    <row r="50" spans="2:9" ht="15.75" thickBot="1">
      <c r="B50" s="2"/>
      <c r="C50" s="3"/>
      <c r="D50" s="3"/>
      <c r="E50" s="57" t="s">
        <v>8</v>
      </c>
      <c r="F50" s="58"/>
      <c r="G50" s="58"/>
      <c r="H50" s="59"/>
      <c r="I50" s="5">
        <f>SUM(I48:I49)</f>
        <v>1144.641</v>
      </c>
    </row>
    <row r="51" spans="2:9" ht="15.75" thickBot="1">
      <c r="B51" s="2">
        <v>10</v>
      </c>
      <c r="C51" s="9" t="s">
        <v>128</v>
      </c>
      <c r="D51" s="3"/>
      <c r="E51" s="26"/>
      <c r="F51" s="26"/>
      <c r="G51" s="26"/>
      <c r="H51" s="25"/>
      <c r="I51" s="34"/>
    </row>
    <row r="52" spans="2:11" ht="15.75" thickBot="1">
      <c r="B52" s="2" t="s">
        <v>129</v>
      </c>
      <c r="C52" s="9" t="s">
        <v>130</v>
      </c>
      <c r="D52" s="3" t="s">
        <v>7</v>
      </c>
      <c r="E52" s="25">
        <v>157.94000000000003</v>
      </c>
      <c r="F52" s="26"/>
      <c r="G52" s="28">
        <f aca="true" t="shared" si="16" ref="G52:G53">SUM(K52*1.25)</f>
        <v>23.174999999999997</v>
      </c>
      <c r="H52" s="26"/>
      <c r="I52" s="5">
        <f aca="true" t="shared" si="17" ref="I52:I53">SUM(E52*G52)</f>
        <v>3660.2595</v>
      </c>
      <c r="K52" s="7">
        <v>18.54</v>
      </c>
    </row>
    <row r="53" spans="2:11" ht="15.75" thickBot="1">
      <c r="B53" s="2" t="s">
        <v>131</v>
      </c>
      <c r="C53" s="9" t="s">
        <v>132</v>
      </c>
      <c r="D53" s="3" t="s">
        <v>7</v>
      </c>
      <c r="E53" s="25">
        <v>7.86</v>
      </c>
      <c r="F53" s="33"/>
      <c r="G53" s="28">
        <f t="shared" si="16"/>
        <v>26.625</v>
      </c>
      <c r="H53" s="33"/>
      <c r="I53" s="5">
        <f t="shared" si="17"/>
        <v>209.2725</v>
      </c>
      <c r="K53" s="7">
        <v>21.3</v>
      </c>
    </row>
    <row r="54" spans="2:9" ht="15.75" thickBot="1">
      <c r="B54" s="2"/>
      <c r="C54" s="3"/>
      <c r="D54" s="3"/>
      <c r="E54" s="57" t="s">
        <v>8</v>
      </c>
      <c r="F54" s="58"/>
      <c r="G54" s="58"/>
      <c r="H54" s="59"/>
      <c r="I54" s="5">
        <f>SUM(I52:I53)</f>
        <v>3869.532</v>
      </c>
    </row>
    <row r="55" spans="2:9" ht="15.75" thickBot="1">
      <c r="B55" s="2">
        <v>11</v>
      </c>
      <c r="C55" s="9" t="s">
        <v>36</v>
      </c>
      <c r="D55" s="3"/>
      <c r="E55" s="26"/>
      <c r="F55" s="26"/>
      <c r="G55" s="26"/>
      <c r="H55" s="25"/>
      <c r="I55" s="34"/>
    </row>
    <row r="56" spans="2:11" ht="15.75" thickBot="1">
      <c r="B56" s="2" t="s">
        <v>133</v>
      </c>
      <c r="C56" s="54" t="s">
        <v>39</v>
      </c>
      <c r="D56" s="55"/>
      <c r="E56" s="55"/>
      <c r="F56" s="55"/>
      <c r="G56" s="55"/>
      <c r="H56" s="55"/>
      <c r="I56" s="56"/>
      <c r="K56" s="7"/>
    </row>
    <row r="57" spans="2:11" ht="15.75" thickBot="1">
      <c r="B57" s="2" t="s">
        <v>134</v>
      </c>
      <c r="C57" s="9" t="s">
        <v>49</v>
      </c>
      <c r="D57" s="3" t="s">
        <v>50</v>
      </c>
      <c r="E57" s="25">
        <v>2</v>
      </c>
      <c r="F57" s="33"/>
      <c r="G57" s="28">
        <f aca="true" t="shared" si="18" ref="G57:G59">SUM(K57*1.25)</f>
        <v>376.07500000000005</v>
      </c>
      <c r="H57" s="33"/>
      <c r="I57" s="5">
        <f aca="true" t="shared" si="19" ref="I57:I59">SUM(E57*G57)</f>
        <v>752.1500000000001</v>
      </c>
      <c r="K57" s="7">
        <v>300.86</v>
      </c>
    </row>
    <row r="58" spans="2:11" ht="15.75" thickBot="1">
      <c r="B58" s="2" t="s">
        <v>135</v>
      </c>
      <c r="C58" s="9" t="s">
        <v>136</v>
      </c>
      <c r="D58" s="3" t="s">
        <v>51</v>
      </c>
      <c r="E58" s="25">
        <v>1</v>
      </c>
      <c r="F58" s="33"/>
      <c r="G58" s="28">
        <f t="shared" si="18"/>
        <v>1333.3375</v>
      </c>
      <c r="H58" s="33"/>
      <c r="I58" s="5">
        <f t="shared" si="19"/>
        <v>1333.3375</v>
      </c>
      <c r="K58" s="7">
        <v>1066.67</v>
      </c>
    </row>
    <row r="59" spans="2:11" ht="15.75" thickBot="1">
      <c r="B59" s="2" t="s">
        <v>137</v>
      </c>
      <c r="C59" s="9" t="s">
        <v>52</v>
      </c>
      <c r="D59" s="3" t="s">
        <v>51</v>
      </c>
      <c r="E59" s="25">
        <v>2</v>
      </c>
      <c r="F59" s="33"/>
      <c r="G59" s="28">
        <f t="shared" si="18"/>
        <v>188.75</v>
      </c>
      <c r="H59" s="33"/>
      <c r="I59" s="5">
        <f t="shared" si="19"/>
        <v>377.5</v>
      </c>
      <c r="K59" s="7">
        <v>151</v>
      </c>
    </row>
    <row r="60" spans="2:9" ht="15.75" thickBot="1">
      <c r="B60" s="2"/>
      <c r="C60" s="3"/>
      <c r="D60" s="3"/>
      <c r="E60" s="57" t="s">
        <v>8</v>
      </c>
      <c r="F60" s="58"/>
      <c r="G60" s="58"/>
      <c r="H60" s="59"/>
      <c r="I60" s="5">
        <f>SUM(I56:I59)</f>
        <v>2462.9875</v>
      </c>
    </row>
    <row r="61" spans="2:9" ht="15.75" thickBot="1">
      <c r="B61" s="2">
        <v>12</v>
      </c>
      <c r="C61" s="9" t="s">
        <v>37</v>
      </c>
      <c r="D61" s="3"/>
      <c r="E61" s="26"/>
      <c r="F61" s="26"/>
      <c r="G61" s="26"/>
      <c r="H61" s="25"/>
      <c r="I61" s="34"/>
    </row>
    <row r="62" spans="2:11" ht="15.75" thickBot="1">
      <c r="B62" s="2" t="s">
        <v>138</v>
      </c>
      <c r="C62" s="54" t="s">
        <v>38</v>
      </c>
      <c r="D62" s="55"/>
      <c r="E62" s="55"/>
      <c r="F62" s="55"/>
      <c r="G62" s="55"/>
      <c r="H62" s="55"/>
      <c r="I62" s="56"/>
      <c r="K62" s="7"/>
    </row>
    <row r="63" spans="2:11" ht="15.75" thickBot="1">
      <c r="B63" s="2" t="s">
        <v>139</v>
      </c>
      <c r="C63" s="9" t="s">
        <v>53</v>
      </c>
      <c r="D63" s="3" t="s">
        <v>50</v>
      </c>
      <c r="E63" s="25">
        <v>17</v>
      </c>
      <c r="F63" s="33"/>
      <c r="G63" s="28">
        <f aca="true" t="shared" si="20" ref="G63:G64">SUM(K63*1.25)</f>
        <v>234.60000000000002</v>
      </c>
      <c r="H63" s="33"/>
      <c r="I63" s="5">
        <f aca="true" t="shared" si="21" ref="I63:I64">SUM(E63*G63)</f>
        <v>3988.2000000000003</v>
      </c>
      <c r="K63" s="7">
        <v>187.68</v>
      </c>
    </row>
    <row r="64" spans="2:11" ht="15.75" thickBot="1">
      <c r="B64" s="2" t="s">
        <v>140</v>
      </c>
      <c r="C64" s="9" t="s">
        <v>52</v>
      </c>
      <c r="D64" s="3" t="s">
        <v>51</v>
      </c>
      <c r="E64" s="25">
        <v>2</v>
      </c>
      <c r="F64" s="33"/>
      <c r="G64" s="28">
        <f t="shared" si="20"/>
        <v>188.75</v>
      </c>
      <c r="H64" s="33"/>
      <c r="I64" s="5">
        <f t="shared" si="21"/>
        <v>377.5</v>
      </c>
      <c r="K64" s="7">
        <v>151</v>
      </c>
    </row>
    <row r="65" spans="2:9" ht="15.75" thickBot="1">
      <c r="B65" s="2" t="s">
        <v>141</v>
      </c>
      <c r="C65" s="54" t="s">
        <v>40</v>
      </c>
      <c r="D65" s="55"/>
      <c r="E65" s="55"/>
      <c r="F65" s="55"/>
      <c r="G65" s="55"/>
      <c r="H65" s="55"/>
      <c r="I65" s="56"/>
    </row>
    <row r="66" spans="2:11" ht="15.75" thickBot="1">
      <c r="B66" s="2" t="s">
        <v>142</v>
      </c>
      <c r="C66" s="9" t="s">
        <v>54</v>
      </c>
      <c r="D66" s="3" t="s">
        <v>51</v>
      </c>
      <c r="E66" s="25">
        <v>7</v>
      </c>
      <c r="F66" s="33"/>
      <c r="G66" s="28">
        <f aca="true" t="shared" si="22" ref="G66:G69">SUM(K66*1.25)</f>
        <v>20.7125</v>
      </c>
      <c r="H66" s="33"/>
      <c r="I66" s="5">
        <f aca="true" t="shared" si="23" ref="I66:I69">SUM(E66*G66)</f>
        <v>144.98749999999998</v>
      </c>
      <c r="K66" s="7">
        <v>16.57</v>
      </c>
    </row>
    <row r="67" spans="2:11" ht="15.75" thickBot="1">
      <c r="B67" s="2" t="s">
        <v>143</v>
      </c>
      <c r="C67" s="9" t="s">
        <v>144</v>
      </c>
      <c r="D67" s="3" t="s">
        <v>51</v>
      </c>
      <c r="E67" s="25">
        <v>1</v>
      </c>
      <c r="F67" s="33"/>
      <c r="G67" s="28">
        <f t="shared" si="22"/>
        <v>21.9625</v>
      </c>
      <c r="H67" s="33"/>
      <c r="I67" s="5">
        <f t="shared" si="23"/>
        <v>21.9625</v>
      </c>
      <c r="K67" s="7">
        <v>17.57</v>
      </c>
    </row>
    <row r="68" spans="2:11" ht="15.75" thickBot="1">
      <c r="B68" s="2" t="s">
        <v>145</v>
      </c>
      <c r="C68" s="9" t="s">
        <v>55</v>
      </c>
      <c r="D68" s="3" t="s">
        <v>51</v>
      </c>
      <c r="E68" s="25">
        <v>1</v>
      </c>
      <c r="F68" s="33"/>
      <c r="G68" s="28">
        <f t="shared" si="22"/>
        <v>45.962500000000006</v>
      </c>
      <c r="H68" s="33"/>
      <c r="I68" s="5">
        <f t="shared" si="23"/>
        <v>45.962500000000006</v>
      </c>
      <c r="K68" s="7">
        <v>36.77</v>
      </c>
    </row>
    <row r="69" spans="2:11" ht="15.75" thickBot="1">
      <c r="B69" s="2" t="s">
        <v>146</v>
      </c>
      <c r="C69" s="9" t="s">
        <v>56</v>
      </c>
      <c r="D69" s="3" t="s">
        <v>51</v>
      </c>
      <c r="E69" s="25">
        <v>8</v>
      </c>
      <c r="F69" s="33"/>
      <c r="G69" s="28">
        <f t="shared" si="22"/>
        <v>277.63750000000005</v>
      </c>
      <c r="H69" s="33"/>
      <c r="I69" s="5">
        <f t="shared" si="23"/>
        <v>2221.1000000000004</v>
      </c>
      <c r="K69" s="7">
        <v>222.11</v>
      </c>
    </row>
    <row r="70" spans="2:9" ht="15.75" thickBot="1">
      <c r="B70" s="2"/>
      <c r="C70" s="3"/>
      <c r="D70" s="3"/>
      <c r="E70" s="57" t="s">
        <v>8</v>
      </c>
      <c r="F70" s="58"/>
      <c r="G70" s="58"/>
      <c r="H70" s="59"/>
      <c r="I70" s="5">
        <f>SUM(I63:I69)</f>
        <v>6799.712500000001</v>
      </c>
    </row>
    <row r="71" spans="2:9" ht="15.75" thickBot="1">
      <c r="B71" s="2">
        <v>13</v>
      </c>
      <c r="C71" s="9" t="s">
        <v>41</v>
      </c>
      <c r="D71" s="3"/>
      <c r="E71" s="28"/>
      <c r="F71" s="28"/>
      <c r="G71" s="28"/>
      <c r="H71" s="28"/>
      <c r="I71" s="3"/>
    </row>
    <row r="72" spans="2:11" ht="15.75" thickBot="1">
      <c r="B72" s="2" t="s">
        <v>147</v>
      </c>
      <c r="C72" s="6" t="s">
        <v>57</v>
      </c>
      <c r="D72" s="3" t="s">
        <v>7</v>
      </c>
      <c r="E72" s="29">
        <v>168.89</v>
      </c>
      <c r="F72" s="28"/>
      <c r="G72" s="28">
        <f aca="true" t="shared" si="24" ref="G72">SUM(K72*1.25)</f>
        <v>7.3125</v>
      </c>
      <c r="H72" s="28"/>
      <c r="I72" s="5">
        <f aca="true" t="shared" si="25" ref="I72">SUM(E72*G72)</f>
        <v>1235.0081249999998</v>
      </c>
      <c r="K72" s="8">
        <v>5.85</v>
      </c>
    </row>
    <row r="73" spans="2:9" ht="15.75" thickBot="1">
      <c r="B73" s="2"/>
      <c r="C73" s="3"/>
      <c r="D73" s="3"/>
      <c r="E73" s="57" t="s">
        <v>8</v>
      </c>
      <c r="F73" s="58"/>
      <c r="G73" s="58"/>
      <c r="H73" s="59"/>
      <c r="I73" s="5">
        <f>SUM(I72:I72)</f>
        <v>1235.0081249999998</v>
      </c>
    </row>
    <row r="74" spans="2:9" ht="16.5" thickBot="1">
      <c r="B74" s="60" t="s">
        <v>10</v>
      </c>
      <c r="C74" s="61"/>
      <c r="D74" s="61"/>
      <c r="E74" s="61"/>
      <c r="F74" s="61"/>
      <c r="G74" s="61"/>
      <c r="H74" s="61"/>
      <c r="I74" s="30">
        <f>SUM(I9,I12,I23,I26,I33,I37,I41,I46,I50,I54,I60,I70,I73)</f>
        <v>135898.92935</v>
      </c>
    </row>
  </sheetData>
  <mergeCells count="24">
    <mergeCell ref="E60:H60"/>
    <mergeCell ref="C62:I62"/>
    <mergeCell ref="C65:I65"/>
    <mergeCell ref="E70:H70"/>
    <mergeCell ref="E73:H73"/>
    <mergeCell ref="B74:H74"/>
    <mergeCell ref="E37:H37"/>
    <mergeCell ref="E41:H41"/>
    <mergeCell ref="E46:H46"/>
    <mergeCell ref="E50:H50"/>
    <mergeCell ref="E54:H54"/>
    <mergeCell ref="C56:I56"/>
    <mergeCell ref="E12:H12"/>
    <mergeCell ref="C14:I14"/>
    <mergeCell ref="C18:I18"/>
    <mergeCell ref="E23:H23"/>
    <mergeCell ref="E26:H26"/>
    <mergeCell ref="E33:H33"/>
    <mergeCell ref="B1:I1"/>
    <mergeCell ref="B2:I2"/>
    <mergeCell ref="B3:I3"/>
    <mergeCell ref="B4:I4"/>
    <mergeCell ref="F6:H6"/>
    <mergeCell ref="E9:H9"/>
  </mergeCells>
  <printOptions/>
  <pageMargins left="0.7086614173228347" right="0.5118110236220472" top="1.44" bottom="0.88" header="0.31496062992125984" footer="0.31496062992125984"/>
  <pageSetup fitToHeight="0" fitToWidth="1" horizontalDpi="300" verticalDpi="300" orientation="portrait" paperSize="9" scale="65" r:id="rId2"/>
  <headerFooter>
    <oddHeader>&amp;C&amp;G</oddHeader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 topLeftCell="A13">
      <selection activeCell="M30" sqref="M30"/>
    </sheetView>
  </sheetViews>
  <sheetFormatPr defaultColWidth="9.140625" defaultRowHeight="15"/>
  <cols>
    <col min="1" max="1" width="6.57421875" style="0" customWidth="1"/>
    <col min="3" max="3" width="24.57421875" style="0" customWidth="1"/>
    <col min="5" max="5" width="2.57421875" style="0" customWidth="1"/>
  </cols>
  <sheetData>
    <row r="1" spans="1:9" ht="15">
      <c r="A1" s="38"/>
      <c r="B1" s="39"/>
      <c r="C1" s="39"/>
      <c r="D1" s="39"/>
      <c r="E1" s="39"/>
      <c r="F1" s="39"/>
      <c r="G1" s="39"/>
      <c r="H1" s="39"/>
      <c r="I1" s="40"/>
    </row>
    <row r="2" spans="1:9" ht="15.75" customHeight="1">
      <c r="A2" s="71" t="s">
        <v>58</v>
      </c>
      <c r="B2" s="62"/>
      <c r="C2" s="62"/>
      <c r="D2" s="62"/>
      <c r="E2" s="62"/>
      <c r="F2" s="62"/>
      <c r="G2" s="62"/>
      <c r="H2" s="62"/>
      <c r="I2" s="72"/>
    </row>
    <row r="3" spans="1:9" ht="35.25" customHeight="1">
      <c r="A3" s="73" t="s">
        <v>84</v>
      </c>
      <c r="B3" s="63"/>
      <c r="C3" s="63"/>
      <c r="D3" s="63"/>
      <c r="E3" s="63"/>
      <c r="F3" s="63"/>
      <c r="G3" s="63"/>
      <c r="H3" s="63"/>
      <c r="I3" s="74"/>
    </row>
    <row r="4" spans="1:9" ht="15" customHeight="1">
      <c r="A4" s="71" t="s">
        <v>59</v>
      </c>
      <c r="B4" s="62"/>
      <c r="C4" s="62"/>
      <c r="D4" s="62"/>
      <c r="E4" s="62"/>
      <c r="F4" s="62"/>
      <c r="G4" s="62"/>
      <c r="H4" s="62"/>
      <c r="I4" s="72"/>
    </row>
    <row r="5" spans="1:9" ht="15" customHeight="1">
      <c r="A5" s="71" t="s">
        <v>0</v>
      </c>
      <c r="B5" s="62"/>
      <c r="C5" s="62"/>
      <c r="D5" s="62"/>
      <c r="E5" s="62"/>
      <c r="F5" s="62"/>
      <c r="G5" s="62"/>
      <c r="H5" s="62"/>
      <c r="I5" s="72"/>
    </row>
    <row r="6" spans="1:9" ht="15" customHeight="1" thickBot="1">
      <c r="A6" s="41"/>
      <c r="B6" s="1"/>
      <c r="C6" s="1"/>
      <c r="D6" s="1"/>
      <c r="E6" s="1"/>
      <c r="F6" s="1"/>
      <c r="G6" s="1"/>
      <c r="H6" s="1"/>
      <c r="I6" s="42"/>
    </row>
    <row r="8" spans="1:9" ht="15">
      <c r="A8" s="52" t="s">
        <v>1</v>
      </c>
      <c r="B8" s="82" t="s">
        <v>12</v>
      </c>
      <c r="C8" s="82"/>
      <c r="D8" s="82"/>
      <c r="E8" s="12"/>
      <c r="F8" s="52" t="s">
        <v>13</v>
      </c>
      <c r="G8" s="52" t="s">
        <v>14</v>
      </c>
      <c r="H8" s="52" t="s">
        <v>23</v>
      </c>
      <c r="I8" s="52" t="s">
        <v>10</v>
      </c>
    </row>
    <row r="9" spans="1:9" ht="15">
      <c r="A9" s="75">
        <f>'[1]Plan1'!B7</f>
        <v>1</v>
      </c>
      <c r="B9" s="67" t="str">
        <f>'[1]Plan1'!C7</f>
        <v>SERVIÇOS PRELIMINARES</v>
      </c>
      <c r="C9" s="68"/>
      <c r="D9" s="13" t="s">
        <v>15</v>
      </c>
      <c r="E9" s="14"/>
      <c r="F9" s="15">
        <v>1</v>
      </c>
      <c r="G9" s="15">
        <v>0</v>
      </c>
      <c r="H9" s="15">
        <v>0</v>
      </c>
      <c r="I9" s="15">
        <f>SUM(F9:H9)</f>
        <v>1</v>
      </c>
    </row>
    <row r="10" spans="1:9" ht="15">
      <c r="A10" s="75"/>
      <c r="B10" s="69"/>
      <c r="C10" s="70"/>
      <c r="D10" s="13" t="s">
        <v>16</v>
      </c>
      <c r="E10" s="14"/>
      <c r="F10" s="16">
        <f>SUM(F9*I10)</f>
        <v>7331.275000000001</v>
      </c>
      <c r="G10" s="16">
        <f>SUM(G9*I10)</f>
        <v>0</v>
      </c>
      <c r="H10" s="16">
        <f>SUM(H9*I10)</f>
        <v>0</v>
      </c>
      <c r="I10" s="16">
        <f>'[1]Plan1'!I9</f>
        <v>7331.275000000001</v>
      </c>
    </row>
    <row r="11" spans="1:9" ht="15">
      <c r="A11" s="75">
        <f>'[1]Plan1'!B10</f>
        <v>2</v>
      </c>
      <c r="B11" s="67" t="str">
        <f>'[1]Plan1'!C10</f>
        <v>ADMINISTRAÇÃO</v>
      </c>
      <c r="C11" s="68"/>
      <c r="D11" s="13" t="s">
        <v>15</v>
      </c>
      <c r="E11" s="14"/>
      <c r="F11" s="15">
        <v>0.3</v>
      </c>
      <c r="G11" s="15">
        <v>0.3</v>
      </c>
      <c r="H11" s="15">
        <v>0.4</v>
      </c>
      <c r="I11" s="15">
        <f>SUM(F11:H11)</f>
        <v>1</v>
      </c>
    </row>
    <row r="12" spans="1:9" ht="15">
      <c r="A12" s="75"/>
      <c r="B12" s="69"/>
      <c r="C12" s="70"/>
      <c r="D12" s="13" t="s">
        <v>16</v>
      </c>
      <c r="E12" s="14"/>
      <c r="F12" s="16">
        <f>SUM(F11*I12)</f>
        <v>6423.1875</v>
      </c>
      <c r="G12" s="16">
        <f>SUM(G11*I12)</f>
        <v>6423.1875</v>
      </c>
      <c r="H12" s="16">
        <f>SUM(H11*I12)</f>
        <v>8564.25</v>
      </c>
      <c r="I12" s="16">
        <f>'[1]Plan1'!I12</f>
        <v>21410.625</v>
      </c>
    </row>
    <row r="13" spans="1:9" ht="15">
      <c r="A13" s="75">
        <f>'[1]Plan1'!B13</f>
        <v>3</v>
      </c>
      <c r="B13" s="67" t="str">
        <f>'[1]Plan1'!C13</f>
        <v>INFRA ESTRUTURA - FUNDAÇÕES</v>
      </c>
      <c r="C13" s="68"/>
      <c r="D13" s="13" t="s">
        <v>15</v>
      </c>
      <c r="E13" s="14"/>
      <c r="F13" s="15">
        <v>0.6</v>
      </c>
      <c r="G13" s="15">
        <v>0.4</v>
      </c>
      <c r="H13" s="15">
        <v>0</v>
      </c>
      <c r="I13" s="15">
        <f>SUM(F13:H13)</f>
        <v>1</v>
      </c>
    </row>
    <row r="14" spans="1:9" ht="15">
      <c r="A14" s="75"/>
      <c r="B14" s="69"/>
      <c r="C14" s="70"/>
      <c r="D14" s="13" t="s">
        <v>16</v>
      </c>
      <c r="E14" s="14"/>
      <c r="F14" s="16">
        <f>SUM(F13*I14)</f>
        <v>1758.5978999999998</v>
      </c>
      <c r="G14" s="16">
        <f>SUM(G13*I14)</f>
        <v>1172.3986</v>
      </c>
      <c r="H14" s="16">
        <f>SUM(H13*I14)</f>
        <v>0</v>
      </c>
      <c r="I14" s="16">
        <f>'[1]Plan1'!I23</f>
        <v>2930.9964999999997</v>
      </c>
    </row>
    <row r="15" spans="1:9" ht="15">
      <c r="A15" s="75">
        <f>'[1]Plan1'!B24</f>
        <v>4</v>
      </c>
      <c r="B15" s="67" t="str">
        <f>'[1]Plan1'!C24</f>
        <v>SUPER ESTRUTURA - PILAR</v>
      </c>
      <c r="C15" s="68"/>
      <c r="D15" s="13" t="s">
        <v>15</v>
      </c>
      <c r="E15" s="14"/>
      <c r="F15" s="15">
        <v>0.6</v>
      </c>
      <c r="G15" s="15">
        <v>0.4</v>
      </c>
      <c r="H15" s="15">
        <v>0</v>
      </c>
      <c r="I15" s="15">
        <f>SUM(F15:H15)</f>
        <v>1</v>
      </c>
    </row>
    <row r="16" spans="1:9" ht="15">
      <c r="A16" s="75"/>
      <c r="B16" s="69"/>
      <c r="C16" s="70"/>
      <c r="D16" s="13" t="s">
        <v>16</v>
      </c>
      <c r="E16" s="14"/>
      <c r="F16" s="16">
        <f>SUM(F15*I16)</f>
        <v>4458.718275</v>
      </c>
      <c r="G16" s="16">
        <f aca="true" t="shared" si="0" ref="G16">SUM(G15*I16)</f>
        <v>2972.4788500000004</v>
      </c>
      <c r="H16" s="16">
        <f aca="true" t="shared" si="1" ref="H16">SUM(H15*I16)</f>
        <v>0</v>
      </c>
      <c r="I16" s="16">
        <f>'[1]Plan1'!I26</f>
        <v>7431.197125000001</v>
      </c>
    </row>
    <row r="17" spans="1:9" ht="15">
      <c r="A17" s="75">
        <f>'[1]Plan1'!B27</f>
        <v>5</v>
      </c>
      <c r="B17" s="67" t="str">
        <f>'[1]Plan1'!C27</f>
        <v>ALVENARIA - REVESTIMENTOS</v>
      </c>
      <c r="C17" s="68"/>
      <c r="D17" s="13" t="s">
        <v>15</v>
      </c>
      <c r="E17" s="14"/>
      <c r="F17" s="15">
        <v>0.4</v>
      </c>
      <c r="G17" s="15">
        <v>0.6</v>
      </c>
      <c r="H17" s="15">
        <v>0</v>
      </c>
      <c r="I17" s="15">
        <f>SUM(F17:H17)</f>
        <v>1</v>
      </c>
    </row>
    <row r="18" spans="1:9" ht="15">
      <c r="A18" s="75"/>
      <c r="B18" s="69"/>
      <c r="C18" s="70"/>
      <c r="D18" s="13" t="s">
        <v>16</v>
      </c>
      <c r="E18" s="14"/>
      <c r="F18" s="16">
        <f>SUM(F17*I18)</f>
        <v>9854.123440000001</v>
      </c>
      <c r="G18" s="16">
        <f aca="true" t="shared" si="2" ref="G18">SUM(G17*I18)</f>
        <v>14781.185159999999</v>
      </c>
      <c r="H18" s="16">
        <f aca="true" t="shared" si="3" ref="H18">SUM(H17*I18)</f>
        <v>0</v>
      </c>
      <c r="I18" s="16">
        <f>'[1]Plan1'!I33</f>
        <v>24635.3086</v>
      </c>
    </row>
    <row r="19" spans="1:9" ht="15">
      <c r="A19" s="75">
        <f>'[1]Plan1'!B34</f>
        <v>6</v>
      </c>
      <c r="B19" s="67" t="str">
        <f>'[1]Plan1'!C34</f>
        <v>PISO</v>
      </c>
      <c r="C19" s="68"/>
      <c r="D19" s="13" t="s">
        <v>15</v>
      </c>
      <c r="E19" s="14"/>
      <c r="F19" s="15">
        <v>0</v>
      </c>
      <c r="G19" s="15">
        <v>0.8</v>
      </c>
      <c r="H19" s="15">
        <v>0.2</v>
      </c>
      <c r="I19" s="15">
        <f>SUM(F19:H19)</f>
        <v>1</v>
      </c>
    </row>
    <row r="20" spans="1:9" ht="15">
      <c r="A20" s="75"/>
      <c r="B20" s="69"/>
      <c r="C20" s="70"/>
      <c r="D20" s="13" t="s">
        <v>16</v>
      </c>
      <c r="E20" s="14"/>
      <c r="F20" s="16">
        <f>SUM(F19*I20)</f>
        <v>0</v>
      </c>
      <c r="G20" s="16">
        <f aca="true" t="shared" si="4" ref="G20">SUM(G19*I20)</f>
        <v>23358.6152</v>
      </c>
      <c r="H20" s="16">
        <f aca="true" t="shared" si="5" ref="H20">SUM(H19*I20)</f>
        <v>5839.6538</v>
      </c>
      <c r="I20" s="16">
        <f>'[1]Plan1'!I37</f>
        <v>29198.269</v>
      </c>
    </row>
    <row r="21" spans="1:9" ht="15">
      <c r="A21" s="75">
        <f>'[1]Plan1'!B38</f>
        <v>7</v>
      </c>
      <c r="B21" s="67" t="str">
        <f>'[1]Plan1'!C38</f>
        <v>COBERTO</v>
      </c>
      <c r="C21" s="68"/>
      <c r="D21" s="13" t="s">
        <v>15</v>
      </c>
      <c r="E21" s="14"/>
      <c r="F21" s="15">
        <v>0</v>
      </c>
      <c r="G21" s="15">
        <v>0.8</v>
      </c>
      <c r="H21" s="15">
        <v>0.2</v>
      </c>
      <c r="I21" s="15">
        <f>SUM(F21:H21)</f>
        <v>1</v>
      </c>
    </row>
    <row r="22" spans="1:9" ht="15">
      <c r="A22" s="75"/>
      <c r="B22" s="69"/>
      <c r="C22" s="70"/>
      <c r="D22" s="13" t="s">
        <v>16</v>
      </c>
      <c r="E22" s="14"/>
      <c r="F22" s="16">
        <f>SUM(F21*I22)</f>
        <v>0</v>
      </c>
      <c r="G22" s="16">
        <f aca="true" t="shared" si="6" ref="G22">SUM(G21*I22)</f>
        <v>19259.5984</v>
      </c>
      <c r="H22" s="16">
        <f aca="true" t="shared" si="7" ref="H22">SUM(H21*I22)</f>
        <v>4814.8996</v>
      </c>
      <c r="I22" s="16">
        <f>'[1]Plan1'!I41</f>
        <v>24074.498</v>
      </c>
    </row>
    <row r="23" spans="1:9" ht="15">
      <c r="A23" s="75">
        <f>'[1]Plan1'!B42</f>
        <v>8</v>
      </c>
      <c r="B23" s="67" t="str">
        <f>'[1]Plan1'!C42</f>
        <v>ESQUADRIAS - SERRALHERIA</v>
      </c>
      <c r="C23" s="68"/>
      <c r="D23" s="13" t="s">
        <v>15</v>
      </c>
      <c r="E23" s="14"/>
      <c r="F23" s="15">
        <v>0</v>
      </c>
      <c r="G23" s="15">
        <v>0.3</v>
      </c>
      <c r="H23" s="15">
        <v>0.7</v>
      </c>
      <c r="I23" s="15">
        <f>SUM(F23:H23)</f>
        <v>1</v>
      </c>
    </row>
    <row r="24" spans="1:9" ht="15">
      <c r="A24" s="75"/>
      <c r="B24" s="69"/>
      <c r="C24" s="70"/>
      <c r="D24" s="13" t="s">
        <v>16</v>
      </c>
      <c r="E24" s="14"/>
      <c r="F24" s="16">
        <f>SUM(F23*I24)</f>
        <v>0</v>
      </c>
      <c r="G24" s="16">
        <f aca="true" t="shared" si="8" ref="G24">SUM(G23*I24)</f>
        <v>1012.4637</v>
      </c>
      <c r="H24" s="16">
        <f aca="true" t="shared" si="9" ref="H24">SUM(H23*I24)</f>
        <v>2362.4153</v>
      </c>
      <c r="I24" s="16">
        <f>'[1]Plan1'!I46</f>
        <v>3374.8790000000004</v>
      </c>
    </row>
    <row r="25" spans="1:9" ht="15">
      <c r="A25" s="75">
        <f>'[1]Plan1'!B47</f>
        <v>9</v>
      </c>
      <c r="B25" s="67" t="str">
        <f>'[1]Plan1'!C47</f>
        <v>FORRO</v>
      </c>
      <c r="C25" s="68"/>
      <c r="D25" s="13" t="s">
        <v>15</v>
      </c>
      <c r="E25" s="14"/>
      <c r="F25" s="15">
        <v>0</v>
      </c>
      <c r="G25" s="15">
        <v>0.8</v>
      </c>
      <c r="H25" s="15">
        <v>0.2</v>
      </c>
      <c r="I25" s="15">
        <f>SUM(F25:H25)</f>
        <v>1</v>
      </c>
    </row>
    <row r="26" spans="1:9" ht="15">
      <c r="A26" s="75"/>
      <c r="B26" s="69"/>
      <c r="C26" s="70"/>
      <c r="D26" s="13" t="s">
        <v>16</v>
      </c>
      <c r="E26" s="14"/>
      <c r="F26" s="16">
        <f>SUM(F25*I26)</f>
        <v>0</v>
      </c>
      <c r="G26" s="16">
        <f aca="true" t="shared" si="10" ref="G26">SUM(G25*I26)</f>
        <v>915.7128000000001</v>
      </c>
      <c r="H26" s="16">
        <f aca="true" t="shared" si="11" ref="H26">SUM(H25*I26)</f>
        <v>228.92820000000003</v>
      </c>
      <c r="I26" s="16">
        <f>'[1]Plan1'!I50</f>
        <v>1144.641</v>
      </c>
    </row>
    <row r="27" spans="1:9" ht="15">
      <c r="A27" s="75">
        <f>'[1]Plan1'!B51</f>
        <v>10</v>
      </c>
      <c r="B27" s="67" t="str">
        <f>'[1]Plan1'!C51</f>
        <v>PINTURA</v>
      </c>
      <c r="C27" s="68"/>
      <c r="D27" s="13" t="s">
        <v>15</v>
      </c>
      <c r="E27" s="14"/>
      <c r="F27" s="15">
        <v>0</v>
      </c>
      <c r="G27" s="15">
        <v>0</v>
      </c>
      <c r="H27" s="15">
        <v>1</v>
      </c>
      <c r="I27" s="15">
        <f>SUM(F27:H27)</f>
        <v>1</v>
      </c>
    </row>
    <row r="28" spans="1:9" ht="15">
      <c r="A28" s="75"/>
      <c r="B28" s="69"/>
      <c r="C28" s="70"/>
      <c r="D28" s="13" t="s">
        <v>16</v>
      </c>
      <c r="E28" s="14"/>
      <c r="F28" s="16">
        <f>SUM(F27*I28)</f>
        <v>0</v>
      </c>
      <c r="G28" s="16">
        <f aca="true" t="shared" si="12" ref="G28">SUM(G27*I28)</f>
        <v>0</v>
      </c>
      <c r="H28" s="16">
        <f aca="true" t="shared" si="13" ref="H28">SUM(H27*I28)</f>
        <v>3869.532</v>
      </c>
      <c r="I28" s="16">
        <f>'[1]Plan1'!I54</f>
        <v>3869.532</v>
      </c>
    </row>
    <row r="29" spans="1:9" ht="15">
      <c r="A29" s="75">
        <f>'[1]Plan1'!B55</f>
        <v>11</v>
      </c>
      <c r="B29" s="67" t="str">
        <f>'[1]Plan1'!C55</f>
        <v>INSTALAÇÕES HIDRO-SANITÁRIAS</v>
      </c>
      <c r="C29" s="68"/>
      <c r="D29" s="13" t="s">
        <v>15</v>
      </c>
      <c r="E29" s="14"/>
      <c r="F29" s="15">
        <v>0</v>
      </c>
      <c r="G29" s="15">
        <v>0.8</v>
      </c>
      <c r="H29" s="15">
        <v>0.2</v>
      </c>
      <c r="I29" s="15">
        <f>SUM(F29:H29)</f>
        <v>1</v>
      </c>
    </row>
    <row r="30" spans="1:9" ht="15">
      <c r="A30" s="75"/>
      <c r="B30" s="69"/>
      <c r="C30" s="70"/>
      <c r="D30" s="13" t="s">
        <v>16</v>
      </c>
      <c r="E30" s="14"/>
      <c r="F30" s="16">
        <f>SUM(F29*I30)</f>
        <v>0</v>
      </c>
      <c r="G30" s="16">
        <f aca="true" t="shared" si="14" ref="G30">SUM(G29*I30)</f>
        <v>1970.3900000000003</v>
      </c>
      <c r="H30" s="16">
        <f aca="true" t="shared" si="15" ref="H30">SUM(H29*I30)</f>
        <v>492.5975000000001</v>
      </c>
      <c r="I30" s="16">
        <f>'[1]Plan1'!I60</f>
        <v>2462.9875</v>
      </c>
    </row>
    <row r="31" spans="1:9" ht="15">
      <c r="A31" s="75">
        <f>'[1]Plan1'!B61</f>
        <v>12</v>
      </c>
      <c r="B31" s="67" t="str">
        <f>'[1]Plan1'!C61</f>
        <v>INSTALAÇÕES ELÉTRICAS</v>
      </c>
      <c r="C31" s="68"/>
      <c r="D31" s="13" t="s">
        <v>15</v>
      </c>
      <c r="E31" s="14"/>
      <c r="F31" s="15">
        <v>0</v>
      </c>
      <c r="G31" s="15">
        <v>0.4</v>
      </c>
      <c r="H31" s="15">
        <v>0.6</v>
      </c>
      <c r="I31" s="15">
        <f>SUM(F31:H31)</f>
        <v>1</v>
      </c>
    </row>
    <row r="32" spans="1:9" ht="15">
      <c r="A32" s="75"/>
      <c r="B32" s="69"/>
      <c r="C32" s="70"/>
      <c r="D32" s="13" t="s">
        <v>16</v>
      </c>
      <c r="E32" s="14"/>
      <c r="F32" s="16">
        <f>SUM(F31*I32)</f>
        <v>0</v>
      </c>
      <c r="G32" s="16">
        <f aca="true" t="shared" si="16" ref="G32">SUM(G31*I32)</f>
        <v>2719.885</v>
      </c>
      <c r="H32" s="16">
        <f aca="true" t="shared" si="17" ref="H32">SUM(H31*I32)</f>
        <v>4079.8275000000003</v>
      </c>
      <c r="I32" s="16">
        <f>'[1]Plan1'!I70</f>
        <v>6799.712500000001</v>
      </c>
    </row>
    <row r="33" spans="1:9" ht="15">
      <c r="A33" s="75">
        <f>'[1]Plan1'!B71</f>
        <v>13</v>
      </c>
      <c r="B33" s="67" t="str">
        <f>'[1]Plan1'!C71</f>
        <v>LIMPEZA FINAL</v>
      </c>
      <c r="C33" s="68"/>
      <c r="D33" s="13" t="s">
        <v>15</v>
      </c>
      <c r="E33" s="14"/>
      <c r="F33" s="15">
        <v>0</v>
      </c>
      <c r="G33" s="15">
        <v>0</v>
      </c>
      <c r="H33" s="15">
        <v>1</v>
      </c>
      <c r="I33" s="15">
        <f>SUM(F33:H33)</f>
        <v>1</v>
      </c>
    </row>
    <row r="34" spans="1:9" ht="15">
      <c r="A34" s="75"/>
      <c r="B34" s="69"/>
      <c r="C34" s="70"/>
      <c r="D34" s="13" t="s">
        <v>16</v>
      </c>
      <c r="E34" s="14"/>
      <c r="F34" s="16">
        <f>SUM(F33*I34)</f>
        <v>0</v>
      </c>
      <c r="G34" s="16">
        <f>SUM(G33*I34)</f>
        <v>0</v>
      </c>
      <c r="H34" s="16">
        <f>SUM(H33*I34)</f>
        <v>1235.0081249999998</v>
      </c>
      <c r="I34" s="16">
        <f>'[1]Plan1'!I73</f>
        <v>1235.0081249999998</v>
      </c>
    </row>
    <row r="35" spans="1:9" ht="15">
      <c r="A35" s="17"/>
      <c r="B35" s="18"/>
      <c r="C35" s="18"/>
      <c r="D35" s="14"/>
      <c r="E35" s="14"/>
      <c r="F35" s="19"/>
      <c r="G35" s="19"/>
      <c r="H35" s="19"/>
      <c r="I35" s="20"/>
    </row>
    <row r="36" spans="1:9" ht="15">
      <c r="A36" s="76" t="s">
        <v>17</v>
      </c>
      <c r="B36" s="77"/>
      <c r="C36" s="80" t="s">
        <v>18</v>
      </c>
      <c r="D36" s="81"/>
      <c r="E36" s="21"/>
      <c r="F36" s="16">
        <f>SUM(F10,F12,F14,F16,F18,F20,F22,F24,F26,F28,F30,F32,F34)</f>
        <v>29825.902115000004</v>
      </c>
      <c r="G36" s="16">
        <f>SUM(G10,G12,G14,G16,G18,G20,G22,G24,G26,G28,G30,G32,G34)</f>
        <v>74585.91520999998</v>
      </c>
      <c r="H36" s="16">
        <f>SUM(H10,H12,H14,H16,H18,H20,H22,H24,H26,H28,H30,H32,H34)</f>
        <v>31487.112025</v>
      </c>
      <c r="I36" s="16">
        <f>SUM(I10,I12,I14,I16,I18,I20,I22,I24,I26,I28,I30,I32,I34)</f>
        <v>135898.92935</v>
      </c>
    </row>
    <row r="37" spans="1:9" ht="15">
      <c r="A37" s="78"/>
      <c r="B37" s="79"/>
      <c r="C37" s="80" t="s">
        <v>19</v>
      </c>
      <c r="D37" s="81"/>
      <c r="E37" s="21"/>
      <c r="F37" s="22">
        <f>SUM(F36*I37/I36)</f>
        <v>0.2194712074455354</v>
      </c>
      <c r="G37" s="22">
        <f>SUM(G36*I37/I36)</f>
        <v>0.5488337219928214</v>
      </c>
      <c r="H37" s="22">
        <f>SUM(H36*I37/I36)</f>
        <v>0.2316950705616431</v>
      </c>
      <c r="I37" s="15">
        <v>1</v>
      </c>
    </row>
    <row r="38" spans="1:9" ht="15">
      <c r="A38" s="76" t="s">
        <v>20</v>
      </c>
      <c r="B38" s="77"/>
      <c r="C38" s="80" t="s">
        <v>21</v>
      </c>
      <c r="D38" s="81"/>
      <c r="E38" s="21"/>
      <c r="F38" s="16">
        <f>SUM(F36)</f>
        <v>29825.902115000004</v>
      </c>
      <c r="G38" s="16">
        <f>SUM(F36+G36)</f>
        <v>104411.81732499998</v>
      </c>
      <c r="H38" s="16">
        <f>SUM(F36+G36+H36)</f>
        <v>135898.92935</v>
      </c>
      <c r="I38" s="23"/>
    </row>
    <row r="39" spans="1:9" ht="15">
      <c r="A39" s="78"/>
      <c r="B39" s="79"/>
      <c r="C39" s="80" t="s">
        <v>22</v>
      </c>
      <c r="D39" s="81"/>
      <c r="E39" s="21"/>
      <c r="F39" s="22">
        <f>SUM(F37)</f>
        <v>0.2194712074455354</v>
      </c>
      <c r="G39" s="22">
        <f>SUM(F37+G37)</f>
        <v>0.7683049294383568</v>
      </c>
      <c r="H39" s="22">
        <f>SUM(F37+G37+H37)</f>
        <v>0.9999999999999999</v>
      </c>
      <c r="I39" s="24"/>
    </row>
    <row r="42" ht="15">
      <c r="H42" s="35"/>
    </row>
  </sheetData>
  <mergeCells count="37">
    <mergeCell ref="A36:B37"/>
    <mergeCell ref="C36:D36"/>
    <mergeCell ref="C37:D37"/>
    <mergeCell ref="A38:B39"/>
    <mergeCell ref="C38:D38"/>
    <mergeCell ref="C39:D39"/>
    <mergeCell ref="A29:A30"/>
    <mergeCell ref="B29:C30"/>
    <mergeCell ref="A31:A32"/>
    <mergeCell ref="B31:C32"/>
    <mergeCell ref="A33:A34"/>
    <mergeCell ref="B33:C34"/>
    <mergeCell ref="A23:A24"/>
    <mergeCell ref="B23:C24"/>
    <mergeCell ref="A25:A26"/>
    <mergeCell ref="B25:C26"/>
    <mergeCell ref="A27:A28"/>
    <mergeCell ref="B27:C28"/>
    <mergeCell ref="A17:A18"/>
    <mergeCell ref="B17:C18"/>
    <mergeCell ref="A19:A20"/>
    <mergeCell ref="B19:C20"/>
    <mergeCell ref="A21:A22"/>
    <mergeCell ref="B21:C22"/>
    <mergeCell ref="A11:A12"/>
    <mergeCell ref="B11:C12"/>
    <mergeCell ref="A13:A14"/>
    <mergeCell ref="B13:C14"/>
    <mergeCell ref="A15:A16"/>
    <mergeCell ref="B15:C16"/>
    <mergeCell ref="A2:I2"/>
    <mergeCell ref="A3:I3"/>
    <mergeCell ref="A4:I4"/>
    <mergeCell ref="A5:I5"/>
    <mergeCell ref="B8:D8"/>
    <mergeCell ref="A9:A10"/>
    <mergeCell ref="B9:C10"/>
  </mergeCells>
  <printOptions/>
  <pageMargins left="0.5118110236220472" right="0.5118110236220472" top="1.55" bottom="0.7874015748031497" header="0.31496062992125984" footer="0.31496062992125984"/>
  <pageSetup horizontalDpi="600" verticalDpi="600" orientation="portrait" paperSize="9" r:id="rId2"/>
  <headerFooter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Luiz</dc:creator>
  <cp:keywords/>
  <dc:description/>
  <cp:lastModifiedBy>Cliente</cp:lastModifiedBy>
  <cp:lastPrinted>2021-02-27T00:47:10Z</cp:lastPrinted>
  <dcterms:created xsi:type="dcterms:W3CDTF">2013-03-05T01:20:57Z</dcterms:created>
  <dcterms:modified xsi:type="dcterms:W3CDTF">2021-06-25T12:21:36Z</dcterms:modified>
  <cp:category/>
  <cp:version/>
  <cp:contentType/>
  <cp:contentStatus/>
</cp:coreProperties>
</file>