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firstSheet="6" activeTab="11"/>
  </bookViews>
  <sheets>
    <sheet name="ORÇ CARLOS DE FARIA" sheetId="1" r:id="rId1"/>
    <sheet name="CFF CARLOS DE FARIA" sheetId="2" r:id="rId2"/>
    <sheet name="ORÇ JOSÉ RAUL" sheetId="4" r:id="rId3"/>
    <sheet name="CFF JOSÉ RAUL" sheetId="5" r:id="rId4"/>
    <sheet name="ORÇ MARIA DOS ANJOS" sheetId="6" r:id="rId5"/>
    <sheet name="CFF MARIA DOS ANJOS" sheetId="7" r:id="rId6"/>
    <sheet name="ORÇ MARIO MOGUI" sheetId="8" r:id="rId7"/>
    <sheet name="CFF MARIO MOGUI" sheetId="9" r:id="rId8"/>
    <sheet name="ORÇ ANGELO ABENI" sheetId="10" r:id="rId9"/>
    <sheet name="CFF ANGELO ABENI" sheetId="11" r:id="rId10"/>
    <sheet name="ORÇ RUBENS GUI" sheetId="12" r:id="rId11"/>
    <sheet name="CFF RUBENS GUI" sheetId="13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8">'ORÇ ANGELO ABENI'!$B$1:$I$49</definedName>
    <definedName name="_xlnm.Print_Area" localSheetId="0">'ORÇ CARLOS DE FARIA'!$B$1:$I$38</definedName>
    <definedName name="_xlnm.Print_Area" localSheetId="2">'ORÇ JOSÉ RAUL'!$B$1:$I$63</definedName>
    <definedName name="_xlnm.Print_Area" localSheetId="4">'ORÇ MARIA DOS ANJOS'!$B$1:$I$42</definedName>
    <definedName name="_xlnm.Print_Area" localSheetId="6">'ORÇ MARIO MOGUI'!$B$1:$I$35</definedName>
    <definedName name="_xlnm.Print_Area" localSheetId="10">'ORÇ RUBENS GUI'!$B$1:$I$33</definedName>
    <definedName name="_xlnm.Print_Titles" localSheetId="0">'ORÇ CARLOS DE FARIA'!$1:$6</definedName>
    <definedName name="_xlnm.Print_Titles" localSheetId="2">'ORÇ JOSÉ RAUL'!$1:$6</definedName>
    <definedName name="_xlnm.Print_Titles" localSheetId="4">'ORÇ MARIA DOS ANJOS'!$1:$6</definedName>
    <definedName name="_xlnm.Print_Titles" localSheetId="6">'ORÇ MARIO MOGUI'!$1:$6</definedName>
    <definedName name="_xlnm.Print_Titles" localSheetId="8">'ORÇ ANGELO ABENI'!$1:$6</definedName>
    <definedName name="_xlnm.Print_Titles" localSheetId="10">'ORÇ RUBENS GUI'!$1:$6</definedName>
  </definedNames>
  <calcPr calcId="162913"/>
</workbook>
</file>

<file path=xl/sharedStrings.xml><?xml version="1.0" encoding="utf-8"?>
<sst xmlns="http://schemas.openxmlformats.org/spreadsheetml/2006/main" count="728" uniqueCount="150">
  <si>
    <t>PLANILHA ORÇAMENTÁRIA</t>
  </si>
  <si>
    <t>ITEM</t>
  </si>
  <si>
    <t>UN.</t>
  </si>
  <si>
    <t>QUANT.</t>
  </si>
  <si>
    <t>CUST. UNIT.</t>
  </si>
  <si>
    <t>CUSTO TOTAL</t>
  </si>
  <si>
    <t>01.1</t>
  </si>
  <si>
    <t>m²</t>
  </si>
  <si>
    <t>Sub-total</t>
  </si>
  <si>
    <t>02.1</t>
  </si>
  <si>
    <t>TOTAL</t>
  </si>
  <si>
    <t>DESCRIÇÃO</t>
  </si>
  <si>
    <t>DESCRIÇÃO DOS SERVIÇOS</t>
  </si>
  <si>
    <t>30 DIAS</t>
  </si>
  <si>
    <t>60 DIAS</t>
  </si>
  <si>
    <t>FÍSICO</t>
  </si>
  <si>
    <t>FINANCEIRO</t>
  </si>
  <si>
    <t>DESEMBOLSO</t>
  </si>
  <si>
    <t>VALOR DO PERÍODO</t>
  </si>
  <si>
    <t>PERCENTUAL EXECUTADO</t>
  </si>
  <si>
    <t>ACUMULADO</t>
  </si>
  <si>
    <t>VALOR ACUMULADO</t>
  </si>
  <si>
    <t>PERCENTUAL ACUMULADO</t>
  </si>
  <si>
    <t>90 DIAS</t>
  </si>
  <si>
    <t>SERVIÇOS PRELIMINARES</t>
  </si>
  <si>
    <t>04.1</t>
  </si>
  <si>
    <t>05.1</t>
  </si>
  <si>
    <t>INSTALAÇÕES ELÉTRICAS</t>
  </si>
  <si>
    <t>LIMPEZA FINAL</t>
  </si>
  <si>
    <t>06.1</t>
  </si>
  <si>
    <t>Pt</t>
  </si>
  <si>
    <t xml:space="preserve"> Limpeza geral e entrega da obra</t>
  </si>
  <si>
    <t>04.2</t>
  </si>
  <si>
    <t>Andaime de madeira</t>
  </si>
  <si>
    <t>Retelhamento</t>
  </si>
  <si>
    <t>COBERTURA</t>
  </si>
  <si>
    <t>PINTURA</t>
  </si>
  <si>
    <t>PVA externa</t>
  </si>
  <si>
    <t>PVA interna</t>
  </si>
  <si>
    <t>Esmalte sobre ferro</t>
  </si>
  <si>
    <t>Esmalte sobre madeira</t>
  </si>
  <si>
    <t>Acrílica sobre piso cimentado</t>
  </si>
  <si>
    <t>PVA sobre o muro</t>
  </si>
  <si>
    <t>Revisão de ponto de luz</t>
  </si>
  <si>
    <t>Luminaria para lampada PLL de sobrepor</t>
  </si>
  <si>
    <t>INSTALAÇÕES HIDRO-SANITÁRIAS e ESGOTO</t>
  </si>
  <si>
    <t>Revisão de ponto de água</t>
  </si>
  <si>
    <t>Revisão de ponto de esgoto</t>
  </si>
  <si>
    <t>un.</t>
  </si>
  <si>
    <t>120 DIAS</t>
  </si>
  <si>
    <t>150 DIAS</t>
  </si>
  <si>
    <t>180 DIAS</t>
  </si>
  <si>
    <t>04.3</t>
  </si>
  <si>
    <t>05.2</t>
  </si>
  <si>
    <t>05.3</t>
  </si>
  <si>
    <t>Lampada fluorescente com reator acoplado PLL 48w</t>
  </si>
  <si>
    <t>07.1</t>
  </si>
  <si>
    <t>06.2</t>
  </si>
  <si>
    <t>03.1</t>
  </si>
  <si>
    <t>03.2</t>
  </si>
  <si>
    <t>02.2</t>
  </si>
  <si>
    <t>FORRO</t>
  </si>
  <si>
    <t>Barroteamento em madeira de lei para forro em PVC</t>
  </si>
  <si>
    <t>Forro em PVC (lambri)</t>
  </si>
  <si>
    <t>04.4</t>
  </si>
  <si>
    <t>04.5</t>
  </si>
  <si>
    <t>04.6</t>
  </si>
  <si>
    <t>Encaibramento e ripamento</t>
  </si>
  <si>
    <t>TV. LÁZARO PICANÇO BAIRRO DO CRUZEIRO ZONA URBANA DO MUNICIPIO</t>
  </si>
  <si>
    <t>SECRETARIA MUNICIPAL DE EDUCAÇÃO DE OURÉM - PARÁ</t>
  </si>
  <si>
    <t>OBRA: REVITALIZAÇÃO DA ESCOLA MUNICIPAL CARLOS DE FARIAS</t>
  </si>
  <si>
    <t>OBRA: REFITALIZAÇÃO DA ESCOLA MUNICIPAL JOSÉ RAUL DE SOUZA SANTOS</t>
  </si>
  <si>
    <t>LOCAL:RUA HERMENEGILDO ALVES - D. ELIZEU - OURÉM - PARÁ - ZONA URBANA DO MUNICÍPIO</t>
  </si>
  <si>
    <t>DEMOLIÇÕES E RETIRADAS</t>
  </si>
  <si>
    <t>Demolição manual de alvenaria de tijolo</t>
  </si>
  <si>
    <t>m³</t>
  </si>
  <si>
    <t>Retirada de esquadrias com aproveitamento</t>
  </si>
  <si>
    <t>ALVENARIA</t>
  </si>
  <si>
    <t>Alvenaria de tijolo de barro a singelo</t>
  </si>
  <si>
    <t>Cobogó de cimento 20x20x10cm</t>
  </si>
  <si>
    <t>ESQUADRIAS</t>
  </si>
  <si>
    <t>Grade de ferro 3/4" (incl. Pintura anti-corrosiva)</t>
  </si>
  <si>
    <t>Esquadrias de madeira com espessura de 3,00cm e caxilho</t>
  </si>
  <si>
    <t>REVESTIMENTOS</t>
  </si>
  <si>
    <t>Chapisco</t>
  </si>
  <si>
    <t>Reboco</t>
  </si>
  <si>
    <t>Barroteamento em madeira de lei para forro PVC</t>
  </si>
  <si>
    <t>07.2</t>
  </si>
  <si>
    <t>Forro em lambri de PVC</t>
  </si>
  <si>
    <t>PISO</t>
  </si>
  <si>
    <t>08.1</t>
  </si>
  <si>
    <t>Camada regularizadora no traço 1:4</t>
  </si>
  <si>
    <t>08.2</t>
  </si>
  <si>
    <t>Lajota cerâmica (padrão médio)</t>
  </si>
  <si>
    <t>Cimentado liso e = 2,00cm no traço de 1:3</t>
  </si>
  <si>
    <t>09.1</t>
  </si>
  <si>
    <t>09.2</t>
  </si>
  <si>
    <t>09.3</t>
  </si>
  <si>
    <t>09.4</t>
  </si>
  <si>
    <t>09.5</t>
  </si>
  <si>
    <t>Acrilica para piso cimentado</t>
  </si>
  <si>
    <t>09.6</t>
  </si>
  <si>
    <t>10.1</t>
  </si>
  <si>
    <t>10.2</t>
  </si>
  <si>
    <t>10.3</t>
  </si>
  <si>
    <t>11.1</t>
  </si>
  <si>
    <t>Lavatorio de louça com coluna, torneira, sifão e valvula</t>
  </si>
  <si>
    <t>11.2</t>
  </si>
  <si>
    <t>Bacia sanitaria de louça com assento</t>
  </si>
  <si>
    <t>11.3</t>
  </si>
  <si>
    <t>Caixa de descarga plastica externa</t>
  </si>
  <si>
    <t>11.4</t>
  </si>
  <si>
    <t>Ducha higienica cromada</t>
  </si>
  <si>
    <t>11.5</t>
  </si>
  <si>
    <t>11.6</t>
  </si>
  <si>
    <t>12.1</t>
  </si>
  <si>
    <t>OBRA: REVITALIZAÇÃO DA ESCOLA MUNICIPAL JOSÉ RAUL DE SOUZA SANTOS</t>
  </si>
  <si>
    <t>LOCAL:RUA HERMANEGILDO ALVES - D. ELIZEU - OURÉM - PARÁ - ZONA URBANA DO MUNICÍPIO</t>
  </si>
  <si>
    <t>SEDRETARIA MUNICIPAL DE EDUCAÇÃO DE OURÉM - PARÁ</t>
  </si>
  <si>
    <t>OBRA: REVITALIZAÇÃO DA ESCOLA MUNICIPAL MARIA DOS ANJOS</t>
  </si>
  <si>
    <t>RUA: PERSEVERANDO SEIXO  BAIRRO DO TERMINAL ZONA URBANA DO MUNICIPIO DE OURÉM</t>
  </si>
  <si>
    <t>Retirada de piso cimentado</t>
  </si>
  <si>
    <t>Encaibramento e ripamento (522,29) 24,20%</t>
  </si>
  <si>
    <t>Camada impermeabilizadora e=10cm com seixo</t>
  </si>
  <si>
    <t>Ceramica anti-derrapante</t>
  </si>
  <si>
    <t>05.4</t>
  </si>
  <si>
    <t>05.5</t>
  </si>
  <si>
    <t>05.6</t>
  </si>
  <si>
    <t>06.3</t>
  </si>
  <si>
    <t>OBRA: REVITALIZAÇÃO DA ESCOLA MUNICIPAL MARIO MOGUI</t>
  </si>
  <si>
    <t>LOCAL:RUA FELIPE NERI - BAIRRO DO PORÃO - OURÉM - PARÁ - ZONA URBANA DO MUNICÍPIO</t>
  </si>
  <si>
    <t>03.3</t>
  </si>
  <si>
    <t>03.4</t>
  </si>
  <si>
    <t>03.5</t>
  </si>
  <si>
    <t>03.6</t>
  </si>
  <si>
    <t>Bacia sifonada de louça com assento</t>
  </si>
  <si>
    <t>Caixa de descarga plástica externa</t>
  </si>
  <si>
    <t>OBRA: PINTURA E REFORMA GERAL DA ESCOLA MUNICIPAL PADRE ANGELO ABENI</t>
  </si>
  <si>
    <t>LOCAL:RUA ODILARDO SIQUEIRA - D. ELIZEU - OURÉM - PARÁ - ZONA URBANA DO MUNICÍPIO</t>
  </si>
  <si>
    <t>Retirada de Reboco ou emboço</t>
  </si>
  <si>
    <t>Retirada de esquadrias sem aproveitamento</t>
  </si>
  <si>
    <t>Cobertura - Telha de barro palista ou planatex 10% danificada</t>
  </si>
  <si>
    <t>08.3</t>
  </si>
  <si>
    <t>08.4</t>
  </si>
  <si>
    <t>OBRA: REVITALIZAÇÃO DA ESCOLA MUNICIPAL PADRE ANGELO ABENI</t>
  </si>
  <si>
    <t>LOCAL:RUA ODILARDE SIQUEIRA - D. ELIZEU - OURÉM - PARÁ - ZONA URBANA DO MUNICÍPIO</t>
  </si>
  <si>
    <t>OBRA: REVITALIZAÇÃO DA ESCOLA MUNICIPAL RUBENS GUIMARÃES</t>
  </si>
  <si>
    <t>LOCAL:RUA DO CAFITEUA - BAIRRO - CAFITEUA - OURÉM - PARÁ - ZONA URBANA DO MUNICÍPIO</t>
  </si>
  <si>
    <t>02.1.1</t>
  </si>
  <si>
    <t>05.1.1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</si>
</sst>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4" fontId="5" fillId="2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/>
    <xf numFmtId="0" fontId="7" fillId="0" borderId="0" xfId="0" applyFont="1"/>
    <xf numFmtId="9" fontId="7" fillId="0" borderId="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9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5" xfId="0" applyNumberFormat="1" applyFont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10" fontId="7" fillId="3" borderId="7" xfId="0" applyNumberFormat="1" applyFont="1" applyFill="1" applyBorder="1" applyAlignment="1">
      <alignment horizontal="center"/>
    </xf>
    <xf numFmtId="43" fontId="4" fillId="2" borderId="1" xfId="20" applyFont="1" applyFill="1" applyBorder="1" applyAlignment="1">
      <alignment horizontal="center"/>
    </xf>
    <xf numFmtId="43" fontId="4" fillId="2" borderId="8" xfId="2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20" applyFont="1" applyFill="1" applyBorder="1" applyAlignment="1">
      <alignment horizontal="center"/>
    </xf>
    <xf numFmtId="2" fontId="4" fillId="2" borderId="3" xfId="20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43" fontId="4" fillId="2" borderId="2" xfId="2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12" xfId="0" applyFont="1" applyFill="1" applyBorder="1"/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43" fontId="4" fillId="2" borderId="1" xfId="20" applyFont="1" applyFill="1" applyBorder="1" applyAlignment="1">
      <alignment horizontal="center" vertical="center"/>
    </xf>
    <xf numFmtId="43" fontId="4" fillId="2" borderId="2" xfId="2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3" fontId="4" fillId="2" borderId="8" xfId="2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4" fillId="2" borderId="13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  <xf numFmtId="2" fontId="4" fillId="2" borderId="1" xfId="20" applyNumberFormat="1" applyFont="1" applyFill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/>
    </xf>
    <xf numFmtId="43" fontId="4" fillId="2" borderId="1" xfId="20" applyFont="1" applyFill="1" applyBorder="1" applyAlignment="1">
      <alignment horizontal="right" vertical="center"/>
    </xf>
    <xf numFmtId="43" fontId="4" fillId="2" borderId="1" xfId="2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/>
    </xf>
    <xf numFmtId="2" fontId="4" fillId="2" borderId="1" xfId="20" applyNumberFormat="1" applyFont="1" applyFill="1" applyBorder="1" applyAlignment="1">
      <alignment horizontal="right"/>
    </xf>
    <xf numFmtId="43" fontId="4" fillId="2" borderId="13" xfId="20" applyFont="1" applyFill="1" applyBorder="1" applyAlignment="1">
      <alignment horizontal="center"/>
    </xf>
    <xf numFmtId="43" fontId="4" fillId="2" borderId="14" xfId="20" applyFont="1" applyFill="1" applyBorder="1" applyAlignment="1">
      <alignment horizontal="center"/>
    </xf>
    <xf numFmtId="0" fontId="0" fillId="0" borderId="0" xfId="0" applyAlignment="1">
      <alignment vertical="center"/>
    </xf>
    <xf numFmtId="43" fontId="4" fillId="2" borderId="0" xfId="20" applyFont="1" applyFill="1" applyBorder="1" applyAlignment="1">
      <alignment horizontal="center"/>
    </xf>
    <xf numFmtId="2" fontId="0" fillId="0" borderId="0" xfId="0" applyNumberFormat="1"/>
    <xf numFmtId="0" fontId="4" fillId="2" borderId="4" xfId="0" applyFont="1" applyFill="1" applyBorder="1" applyAlignment="1">
      <alignment horizontal="center"/>
    </xf>
    <xf numFmtId="43" fontId="4" fillId="2" borderId="13" xfId="20" applyFont="1" applyFill="1" applyBorder="1" applyAlignment="1">
      <alignment horizontal="center"/>
    </xf>
    <xf numFmtId="43" fontId="4" fillId="2" borderId="14" xfId="2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13" xfId="20" applyFont="1" applyFill="1" applyBorder="1" applyAlignment="1">
      <alignment horizontal="center"/>
    </xf>
    <xf numFmtId="43" fontId="4" fillId="2" borderId="14" xfId="20" applyFont="1" applyFill="1" applyBorder="1" applyAlignment="1">
      <alignment horizontal="center"/>
    </xf>
    <xf numFmtId="43" fontId="4" fillId="2" borderId="15" xfId="2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2" fillId="2" borderId="1" xfId="0" applyNumberFormat="1" applyFont="1" applyFill="1" applyBorder="1"/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2" fontId="4" fillId="2" borderId="8" xfId="2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2" fontId="4" fillId="2" borderId="8" xfId="20" applyNumberFormat="1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 vertical="center"/>
    </xf>
    <xf numFmtId="43" fontId="4" fillId="2" borderId="8" xfId="20" applyFont="1" applyFill="1" applyBorder="1" applyAlignment="1">
      <alignment horizontal="right"/>
    </xf>
    <xf numFmtId="2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2" fontId="4" fillId="2" borderId="3" xfId="20" applyNumberFormat="1" applyFont="1" applyFill="1" applyBorder="1" applyAlignment="1">
      <alignment horizontal="center"/>
    </xf>
    <xf numFmtId="2" fontId="4" fillId="2" borderId="1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NORTE%20ALFA%20-%20JOSE%20RAUL%20DE%20SOUZA%20SANT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NORTE%20ALFA%20-%20MARIA%20DOS%20ANJO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NORTE%20ALFA%20-%20MARIO%20MOGU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NORTE%20ALFA%20-%20PADRE%20ANGELO%20ABEN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NORTE%20ALFA%20-%20RUBENS%20GUIMAR&#195;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1156.56</v>
          </cell>
        </row>
        <row r="10">
          <cell r="B10">
            <v>2</v>
          </cell>
          <cell r="C10" t="str">
            <v>DEMOLIÇÕES E RETIRADAS</v>
          </cell>
        </row>
        <row r="13">
          <cell r="I13">
            <v>35.55141</v>
          </cell>
        </row>
        <row r="14">
          <cell r="B14">
            <v>3</v>
          </cell>
          <cell r="C14" t="str">
            <v>ALVENARIA</v>
          </cell>
        </row>
        <row r="17">
          <cell r="I17">
            <v>1092.830616</v>
          </cell>
        </row>
        <row r="18">
          <cell r="B18">
            <v>4</v>
          </cell>
          <cell r="C18" t="str">
            <v>COBERTURA</v>
          </cell>
        </row>
        <row r="21">
          <cell r="I21">
            <v>8359.044232</v>
          </cell>
        </row>
        <row r="22">
          <cell r="B22">
            <v>5</v>
          </cell>
          <cell r="C22" t="str">
            <v>ESQUADRIAS</v>
          </cell>
        </row>
        <row r="25">
          <cell r="I25">
            <v>4148.720898</v>
          </cell>
        </row>
        <row r="26">
          <cell r="B26">
            <v>6</v>
          </cell>
          <cell r="C26" t="str">
            <v>REVESTIMENTOS</v>
          </cell>
        </row>
        <row r="29">
          <cell r="I29">
            <v>1190.77368</v>
          </cell>
        </row>
        <row r="30">
          <cell r="B30">
            <v>7</v>
          </cell>
          <cell r="C30" t="str">
            <v>FORRO</v>
          </cell>
        </row>
        <row r="33">
          <cell r="I33">
            <v>8964.618072000001</v>
          </cell>
        </row>
        <row r="34">
          <cell r="B34">
            <v>8</v>
          </cell>
          <cell r="C34" t="str">
            <v>PISO</v>
          </cell>
        </row>
        <row r="38">
          <cell r="I38">
            <v>3546.6070999999997</v>
          </cell>
        </row>
        <row r="39">
          <cell r="B39">
            <v>9</v>
          </cell>
          <cell r="C39" t="str">
            <v>PINTURA</v>
          </cell>
        </row>
        <row r="46">
          <cell r="I46">
            <v>16009.036298</v>
          </cell>
        </row>
        <row r="47">
          <cell r="B47">
            <v>10</v>
          </cell>
          <cell r="C47" t="str">
            <v>INSTALAÇÕES ELÉTRICAS</v>
          </cell>
        </row>
        <row r="51">
          <cell r="I51">
            <v>2830.3511999999996</v>
          </cell>
        </row>
        <row r="52">
          <cell r="B52">
            <v>11</v>
          </cell>
          <cell r="C52" t="str">
            <v>INSTALAÇÕES HIDRO-SANITÁRIAS e ESGOTO</v>
          </cell>
        </row>
        <row r="59">
          <cell r="I59">
            <v>2893.9741999999997</v>
          </cell>
        </row>
        <row r="60">
          <cell r="B60">
            <v>12</v>
          </cell>
          <cell r="C60" t="str">
            <v>LIMPEZA FINAL</v>
          </cell>
        </row>
        <row r="62">
          <cell r="I62">
            <v>2187.999972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1850.496</v>
          </cell>
        </row>
        <row r="10">
          <cell r="B10">
            <v>2</v>
          </cell>
          <cell r="C10" t="str">
            <v>DEMOLIÇÕES E RETIRADAS</v>
          </cell>
        </row>
        <row r="12">
          <cell r="I12">
            <v>166.96553999999998</v>
          </cell>
        </row>
        <row r="13">
          <cell r="B13">
            <v>3</v>
          </cell>
          <cell r="C13" t="str">
            <v>COBERTURA</v>
          </cell>
        </row>
        <row r="16">
          <cell r="I16">
            <v>17754.763224658716</v>
          </cell>
        </row>
        <row r="17">
          <cell r="B17">
            <v>4</v>
          </cell>
          <cell r="C17" t="str">
            <v>PISO</v>
          </cell>
        </row>
        <row r="21">
          <cell r="I21">
            <v>3625.0831120000003</v>
          </cell>
        </row>
        <row r="22">
          <cell r="B22">
            <v>5</v>
          </cell>
          <cell r="C22" t="str">
            <v>PINTURA</v>
          </cell>
        </row>
        <row r="29">
          <cell r="I29">
            <v>25719.44647</v>
          </cell>
        </row>
        <row r="30">
          <cell r="B30">
            <v>6</v>
          </cell>
          <cell r="C30" t="str">
            <v>INSTALAÇÕES ELÉTRICAS</v>
          </cell>
        </row>
        <row r="34">
          <cell r="I34">
            <v>2726.3583999999996</v>
          </cell>
        </row>
        <row r="35">
          <cell r="B35">
            <v>7</v>
          </cell>
          <cell r="C35" t="str">
            <v>INSTALAÇÕES HIDRO-SANITÁRIAS e ESGOTO</v>
          </cell>
        </row>
        <row r="38">
          <cell r="I38">
            <v>647.6003999999999</v>
          </cell>
        </row>
        <row r="39">
          <cell r="B39">
            <v>8</v>
          </cell>
          <cell r="C39" t="str">
            <v>LIMPEZA FINAL</v>
          </cell>
        </row>
        <row r="41">
          <cell r="I41">
            <v>3656.377332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1387.872</v>
          </cell>
        </row>
        <row r="10">
          <cell r="B10">
            <v>2</v>
          </cell>
          <cell r="C10" t="str">
            <v>COBERTURA</v>
          </cell>
        </row>
        <row r="13">
          <cell r="I13">
            <v>8578.933860000001</v>
          </cell>
        </row>
        <row r="14">
          <cell r="B14">
            <v>3</v>
          </cell>
          <cell r="C14" t="str">
            <v>PINTURA</v>
          </cell>
        </row>
        <row r="21">
          <cell r="I21">
            <v>22509.732732</v>
          </cell>
        </row>
        <row r="22">
          <cell r="B22">
            <v>4</v>
          </cell>
          <cell r="C22" t="str">
            <v>INSTALAÇÕES ELÉTRICAS</v>
          </cell>
        </row>
        <row r="25">
          <cell r="I25">
            <v>2525.1071999999995</v>
          </cell>
        </row>
        <row r="26">
          <cell r="B26">
            <v>5</v>
          </cell>
          <cell r="C26" t="str">
            <v>INSTALAÇÕES HIDRO-SANITÁRIAS e ESGOTO</v>
          </cell>
        </row>
        <row r="31">
          <cell r="I31">
            <v>3845.2447999999995</v>
          </cell>
        </row>
        <row r="32">
          <cell r="B32">
            <v>6</v>
          </cell>
          <cell r="C32" t="str">
            <v>LIMPEZA FINAL</v>
          </cell>
        </row>
        <row r="34">
          <cell r="I34">
            <v>2515.074408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1850.496</v>
          </cell>
        </row>
        <row r="10">
          <cell r="B10">
            <v>2</v>
          </cell>
          <cell r="C10" t="str">
            <v>DEMOLIÇÕES E RETIRADAS</v>
          </cell>
        </row>
        <row r="13">
          <cell r="I13">
            <v>257.63899</v>
          </cell>
        </row>
        <row r="14">
          <cell r="B14">
            <v>3</v>
          </cell>
          <cell r="C14" t="str">
            <v>COBERTURA</v>
          </cell>
        </row>
        <row r="16">
          <cell r="I16">
            <v>3083.4510579999996</v>
          </cell>
        </row>
        <row r="17">
          <cell r="B17">
            <v>4</v>
          </cell>
          <cell r="C17" t="str">
            <v>ESQUADRIAS</v>
          </cell>
        </row>
        <row r="19">
          <cell r="I19">
            <v>642.31597</v>
          </cell>
        </row>
        <row r="20">
          <cell r="B20">
            <v>5</v>
          </cell>
          <cell r="C20" t="str">
            <v>REVESTIMENTOS</v>
          </cell>
        </row>
        <row r="23">
          <cell r="I23">
            <v>2386.3199999999997</v>
          </cell>
        </row>
        <row r="24">
          <cell r="B24">
            <v>6</v>
          </cell>
          <cell r="C24" t="str">
            <v>PISO</v>
          </cell>
        </row>
        <row r="26">
          <cell r="I26">
            <v>197.4204</v>
          </cell>
        </row>
        <row r="27">
          <cell r="B27">
            <v>7</v>
          </cell>
          <cell r="C27" t="str">
            <v>FORRO</v>
          </cell>
        </row>
        <row r="30">
          <cell r="I30">
            <v>26132.986698</v>
          </cell>
        </row>
        <row r="31">
          <cell r="B31">
            <v>8</v>
          </cell>
          <cell r="C31" t="str">
            <v>PINTURA</v>
          </cell>
        </row>
        <row r="36">
          <cell r="I36">
            <v>16388.59428</v>
          </cell>
        </row>
        <row r="37">
          <cell r="B37">
            <v>9</v>
          </cell>
          <cell r="C37" t="str">
            <v>INSTALAÇÕES ELÉTRICAS</v>
          </cell>
        </row>
        <row r="41">
          <cell r="I41">
            <v>3730.1744000000003</v>
          </cell>
        </row>
        <row r="42">
          <cell r="B42">
            <v>10</v>
          </cell>
          <cell r="C42" t="str">
            <v>INSTALAÇÕES HIDRO-SANITÁRIAS e ESGOTO</v>
          </cell>
        </row>
        <row r="45">
          <cell r="I45">
            <v>806.5541999999998</v>
          </cell>
        </row>
        <row r="46">
          <cell r="B46">
            <v>11</v>
          </cell>
          <cell r="C46" t="str">
            <v>LIMPEZA FINAL</v>
          </cell>
        </row>
        <row r="48">
          <cell r="I48">
            <v>2641.607928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1850.496</v>
          </cell>
        </row>
        <row r="10">
          <cell r="B10">
            <v>2</v>
          </cell>
          <cell r="C10" t="str">
            <v>COBERTURA</v>
          </cell>
        </row>
        <row r="13">
          <cell r="I13">
            <v>10543.006003999999</v>
          </cell>
        </row>
        <row r="14">
          <cell r="B14">
            <v>3</v>
          </cell>
          <cell r="C14" t="str">
            <v>PINTURA</v>
          </cell>
        </row>
        <row r="21">
          <cell r="I21">
            <v>28129.160824000002</v>
          </cell>
        </row>
        <row r="22">
          <cell r="B22">
            <v>4</v>
          </cell>
          <cell r="C22" t="str">
            <v>INSTALAÇÕES ELÉTRICAS</v>
          </cell>
        </row>
        <row r="25">
          <cell r="I25">
            <v>3490.3711999999996</v>
          </cell>
        </row>
        <row r="26">
          <cell r="B26">
            <v>5</v>
          </cell>
          <cell r="C26" t="str">
            <v>INSTALAÇÕES HIDRO-SANITÁRIAS e ESGOTO</v>
          </cell>
        </row>
        <row r="29">
          <cell r="I29">
            <v>806.5541999999998</v>
          </cell>
        </row>
        <row r="30">
          <cell r="B30">
            <v>6</v>
          </cell>
          <cell r="C30" t="str">
            <v>LIMPEZA FINAL</v>
          </cell>
        </row>
        <row r="32">
          <cell r="I32">
            <v>6355.072476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view="pageBreakPreview" zoomScaleSheetLayoutView="100" workbookViewId="0" topLeftCell="A1">
      <selection activeCell="C13" sqref="C13"/>
    </sheetView>
  </sheetViews>
  <sheetFormatPr defaultColWidth="9.140625" defaultRowHeight="15"/>
  <cols>
    <col min="1" max="1" width="5.8515625" style="0" customWidth="1"/>
    <col min="3" max="3" width="59.140625" style="0" bestFit="1" customWidth="1"/>
    <col min="5" max="5" width="11.28125" style="0" bestFit="1" customWidth="1"/>
    <col min="6" max="6" width="8.140625" style="0" customWidth="1"/>
    <col min="7" max="7" width="12.421875" style="0" bestFit="1" customWidth="1"/>
    <col min="8" max="8" width="7.140625" style="0" customWidth="1"/>
    <col min="9" max="9" width="21.00390625" style="0" customWidth="1"/>
    <col min="11" max="11" width="9.140625" style="60" customWidth="1"/>
  </cols>
  <sheetData>
    <row r="1" spans="2:9" ht="15.75">
      <c r="B1" s="67" t="s">
        <v>69</v>
      </c>
      <c r="C1" s="67"/>
      <c r="D1" s="67"/>
      <c r="E1" s="67"/>
      <c r="F1" s="67"/>
      <c r="G1" s="67"/>
      <c r="H1" s="67"/>
      <c r="I1" s="67"/>
    </row>
    <row r="2" spans="2:9" ht="29.25" customHeight="1">
      <c r="B2" s="68" t="s">
        <v>70</v>
      </c>
      <c r="C2" s="68"/>
      <c r="D2" s="68"/>
      <c r="E2" s="68"/>
      <c r="F2" s="68"/>
      <c r="G2" s="68"/>
      <c r="H2" s="68"/>
      <c r="I2" s="68"/>
    </row>
    <row r="3" spans="2:9" ht="15.75">
      <c r="B3" s="67" t="s">
        <v>68</v>
      </c>
      <c r="C3" s="67"/>
      <c r="D3" s="67"/>
      <c r="E3" s="67"/>
      <c r="F3" s="67"/>
      <c r="G3" s="67"/>
      <c r="H3" s="67"/>
      <c r="I3" s="67"/>
    </row>
    <row r="4" spans="2:9" ht="15.75">
      <c r="B4" s="67" t="s">
        <v>0</v>
      </c>
      <c r="C4" s="67"/>
      <c r="D4" s="67"/>
      <c r="E4" s="67"/>
      <c r="F4" s="67"/>
      <c r="G4" s="67"/>
      <c r="H4" s="67"/>
      <c r="I4" s="67"/>
    </row>
    <row r="5" spans="2:9" ht="6.75" customHeight="1" thickBot="1">
      <c r="B5" s="1"/>
      <c r="C5" s="1"/>
      <c r="D5" s="1"/>
      <c r="E5" s="1"/>
      <c r="F5" s="1"/>
      <c r="G5" s="1"/>
      <c r="H5" s="1"/>
      <c r="I5" s="1"/>
    </row>
    <row r="6" spans="2:9" ht="15.75" thickBot="1">
      <c r="B6" s="2" t="s">
        <v>1</v>
      </c>
      <c r="C6" s="3" t="s">
        <v>11</v>
      </c>
      <c r="D6" s="3" t="s">
        <v>2</v>
      </c>
      <c r="E6" s="3" t="s">
        <v>3</v>
      </c>
      <c r="F6" s="69" t="s">
        <v>4</v>
      </c>
      <c r="G6" s="70"/>
      <c r="H6" s="71"/>
      <c r="I6" s="3" t="s">
        <v>5</v>
      </c>
    </row>
    <row r="7" spans="2:9" ht="15.75" thickBot="1">
      <c r="B7" s="29">
        <v>1</v>
      </c>
      <c r="C7" s="4" t="s">
        <v>24</v>
      </c>
      <c r="D7" s="25"/>
      <c r="E7" s="25"/>
      <c r="F7" s="25"/>
      <c r="G7" s="25"/>
      <c r="H7" s="25"/>
      <c r="I7" s="8"/>
    </row>
    <row r="8" spans="2:11" ht="15.75" thickBot="1">
      <c r="B8" s="2" t="s">
        <v>6</v>
      </c>
      <c r="C8" s="6" t="s">
        <v>33</v>
      </c>
      <c r="D8" s="3" t="s">
        <v>7</v>
      </c>
      <c r="E8" s="51">
        <v>60</v>
      </c>
      <c r="F8" s="3"/>
      <c r="G8" s="26">
        <f>SUM(K8*1.22)</f>
        <v>23.1312</v>
      </c>
      <c r="H8" s="3"/>
      <c r="I8" s="5">
        <f>SUM(E8*G8)</f>
        <v>1387.872</v>
      </c>
      <c r="K8" s="60">
        <v>18.96</v>
      </c>
    </row>
    <row r="9" spans="2:9" ht="15.75" thickBot="1">
      <c r="B9" s="2"/>
      <c r="C9" s="3"/>
      <c r="D9" s="3"/>
      <c r="E9" s="72" t="s">
        <v>8</v>
      </c>
      <c r="F9" s="73"/>
      <c r="G9" s="73"/>
      <c r="H9" s="74"/>
      <c r="I9" s="5">
        <f>SUM(I8:I8)</f>
        <v>1387.872</v>
      </c>
    </row>
    <row r="10" spans="2:9" ht="15.75" thickBot="1">
      <c r="B10" s="2">
        <v>2</v>
      </c>
      <c r="C10" s="7" t="s">
        <v>35</v>
      </c>
      <c r="D10" s="3"/>
      <c r="E10" s="24"/>
      <c r="F10" s="24"/>
      <c r="G10" s="24"/>
      <c r="H10" s="23"/>
      <c r="I10" s="31"/>
    </row>
    <row r="11" spans="2:11" ht="15.75" thickBot="1">
      <c r="B11" s="2" t="s">
        <v>9</v>
      </c>
      <c r="C11" s="46" t="s">
        <v>67</v>
      </c>
      <c r="D11" s="48" t="s">
        <v>7</v>
      </c>
      <c r="E11" s="49">
        <v>56.68</v>
      </c>
      <c r="F11" s="47"/>
      <c r="G11" s="26">
        <f aca="true" t="shared" si="0" ref="G11:G12">SUM(K11*1.22)</f>
        <v>59.8044</v>
      </c>
      <c r="H11" s="47"/>
      <c r="I11" s="5">
        <f>SUM(E11*G11)</f>
        <v>3389.713392</v>
      </c>
      <c r="K11" s="60">
        <v>49.02</v>
      </c>
    </row>
    <row r="12" spans="2:11" ht="15.75" thickBot="1">
      <c r="B12" s="2" t="s">
        <v>60</v>
      </c>
      <c r="C12" s="7" t="s">
        <v>34</v>
      </c>
      <c r="D12" s="3" t="s">
        <v>7</v>
      </c>
      <c r="E12" s="50">
        <v>56.68</v>
      </c>
      <c r="F12" s="24"/>
      <c r="G12" s="26">
        <f t="shared" si="0"/>
        <v>19.52</v>
      </c>
      <c r="H12" s="24"/>
      <c r="I12" s="5">
        <f>SUM(E12*G12)</f>
        <v>1106.3935999999999</v>
      </c>
      <c r="K12" s="60">
        <v>16</v>
      </c>
    </row>
    <row r="13" spans="2:9" ht="15.75" thickBot="1">
      <c r="B13" s="2"/>
      <c r="C13" s="3"/>
      <c r="D13" s="3"/>
      <c r="E13" s="72" t="s">
        <v>8</v>
      </c>
      <c r="F13" s="73"/>
      <c r="G13" s="73"/>
      <c r="H13" s="74"/>
      <c r="I13" s="5">
        <f>SUM(I11:I12)</f>
        <v>4496.106992</v>
      </c>
    </row>
    <row r="14" spans="2:9" ht="15.75" thickBot="1">
      <c r="B14" s="2">
        <v>3</v>
      </c>
      <c r="C14" s="7" t="s">
        <v>61</v>
      </c>
      <c r="D14" s="3"/>
      <c r="E14" s="56"/>
      <c r="F14" s="57"/>
      <c r="G14" s="57"/>
      <c r="H14" s="23"/>
      <c r="I14" s="5"/>
    </row>
    <row r="15" spans="2:11" ht="15.75" thickBot="1">
      <c r="B15" s="2" t="s">
        <v>58</v>
      </c>
      <c r="C15" s="7" t="s">
        <v>62</v>
      </c>
      <c r="D15" s="3" t="s">
        <v>7</v>
      </c>
      <c r="E15" s="41">
        <v>146.21</v>
      </c>
      <c r="F15" s="24"/>
      <c r="G15" s="26">
        <f aca="true" t="shared" si="1" ref="G15:G16">SUM(K15*1.22)</f>
        <v>57.7182</v>
      </c>
      <c r="H15" s="24"/>
      <c r="I15" s="5">
        <f aca="true" t="shared" si="2" ref="I15">SUM(E15*G15)</f>
        <v>8438.978022000001</v>
      </c>
      <c r="K15" s="60">
        <v>47.31</v>
      </c>
    </row>
    <row r="16" spans="2:11" ht="15.75" thickBot="1">
      <c r="B16" s="2" t="s">
        <v>59</v>
      </c>
      <c r="C16" s="7" t="s">
        <v>63</v>
      </c>
      <c r="D16" s="40" t="s">
        <v>7</v>
      </c>
      <c r="E16" s="41">
        <v>146.21</v>
      </c>
      <c r="F16" s="42"/>
      <c r="G16" s="26">
        <f t="shared" si="1"/>
        <v>40.9676</v>
      </c>
      <c r="H16" s="42"/>
      <c r="I16" s="43">
        <f>SUM(E16*G16)</f>
        <v>5989.872796</v>
      </c>
      <c r="K16" s="60">
        <v>33.58</v>
      </c>
    </row>
    <row r="17" spans="2:9" ht="15.75" thickBot="1">
      <c r="B17" s="2"/>
      <c r="C17" s="7"/>
      <c r="D17" s="3"/>
      <c r="E17" s="72" t="s">
        <v>8</v>
      </c>
      <c r="F17" s="73"/>
      <c r="G17" s="73"/>
      <c r="H17" s="74"/>
      <c r="I17" s="5">
        <f>SUM(I15:I16)</f>
        <v>14428.850818</v>
      </c>
    </row>
    <row r="18" spans="2:9" ht="15.75" thickBot="1">
      <c r="B18" s="2">
        <v>4</v>
      </c>
      <c r="C18" s="7" t="s">
        <v>36</v>
      </c>
      <c r="D18" s="3"/>
      <c r="E18" s="24"/>
      <c r="F18" s="24"/>
      <c r="G18" s="24"/>
      <c r="H18" s="23"/>
      <c r="I18" s="31"/>
    </row>
    <row r="19" spans="2:11" ht="15.75" thickBot="1">
      <c r="B19" s="2" t="s">
        <v>25</v>
      </c>
      <c r="C19" s="7" t="s">
        <v>37</v>
      </c>
      <c r="D19" s="3" t="s">
        <v>7</v>
      </c>
      <c r="E19" s="41">
        <v>367.02</v>
      </c>
      <c r="F19" s="24"/>
      <c r="G19" s="26">
        <f aca="true" t="shared" si="3" ref="G19:G24">SUM(K19*1.22)</f>
        <v>12.9808</v>
      </c>
      <c r="H19" s="24"/>
      <c r="I19" s="5">
        <f aca="true" t="shared" si="4" ref="I19:I24">SUM(E19*G19)</f>
        <v>4764.213216</v>
      </c>
      <c r="K19" s="60">
        <v>10.64</v>
      </c>
    </row>
    <row r="20" spans="2:11" ht="15.75" thickBot="1">
      <c r="B20" s="2" t="s">
        <v>32</v>
      </c>
      <c r="C20" s="39" t="s">
        <v>38</v>
      </c>
      <c r="D20" s="40" t="s">
        <v>7</v>
      </c>
      <c r="E20" s="41">
        <v>364.2</v>
      </c>
      <c r="F20" s="42"/>
      <c r="G20" s="26">
        <f t="shared" si="3"/>
        <v>12.9808</v>
      </c>
      <c r="H20" s="42"/>
      <c r="I20" s="43">
        <f>SUM(E20*G20)</f>
        <v>4727.60736</v>
      </c>
      <c r="K20" s="60">
        <v>10.64</v>
      </c>
    </row>
    <row r="21" spans="2:11" ht="15.75" thickBot="1">
      <c r="B21" s="2" t="s">
        <v>52</v>
      </c>
      <c r="C21" s="39" t="s">
        <v>39</v>
      </c>
      <c r="D21" s="40" t="s">
        <v>7</v>
      </c>
      <c r="E21" s="41">
        <v>113.42</v>
      </c>
      <c r="F21" s="44"/>
      <c r="G21" s="26">
        <f t="shared" si="3"/>
        <v>40.772400000000005</v>
      </c>
      <c r="H21" s="44"/>
      <c r="I21" s="5">
        <f t="shared" si="4"/>
        <v>4624.405608000001</v>
      </c>
      <c r="K21" s="60">
        <v>33.42</v>
      </c>
    </row>
    <row r="22" spans="2:11" ht="15.75" thickBot="1">
      <c r="B22" s="2" t="s">
        <v>64</v>
      </c>
      <c r="C22" s="39" t="s">
        <v>40</v>
      </c>
      <c r="D22" s="40" t="s">
        <v>7</v>
      </c>
      <c r="E22" s="41">
        <v>34.16</v>
      </c>
      <c r="F22" s="42"/>
      <c r="G22" s="26">
        <f t="shared" si="3"/>
        <v>27.8892</v>
      </c>
      <c r="H22" s="42"/>
      <c r="I22" s="5">
        <f t="shared" si="4"/>
        <v>952.6950719999999</v>
      </c>
      <c r="K22" s="60">
        <v>22.86</v>
      </c>
    </row>
    <row r="23" spans="2:11" ht="15.75" thickBot="1">
      <c r="B23" s="2" t="s">
        <v>65</v>
      </c>
      <c r="C23" s="39" t="s">
        <v>41</v>
      </c>
      <c r="D23" s="40" t="s">
        <v>7</v>
      </c>
      <c r="E23" s="41">
        <v>74.76</v>
      </c>
      <c r="F23" s="42"/>
      <c r="G23" s="26">
        <f t="shared" si="3"/>
        <v>19.9958</v>
      </c>
      <c r="H23" s="42"/>
      <c r="I23" s="5">
        <f t="shared" si="4"/>
        <v>1494.886008</v>
      </c>
      <c r="K23" s="60">
        <v>16.39</v>
      </c>
    </row>
    <row r="24" spans="2:11" ht="15.75" thickBot="1">
      <c r="B24" s="2" t="s">
        <v>66</v>
      </c>
      <c r="C24" s="39" t="s">
        <v>42</v>
      </c>
      <c r="D24" s="40" t="s">
        <v>7</v>
      </c>
      <c r="E24" s="41">
        <v>278.26</v>
      </c>
      <c r="F24" s="42"/>
      <c r="G24" s="26">
        <f t="shared" si="3"/>
        <v>10.8458</v>
      </c>
      <c r="H24" s="42"/>
      <c r="I24" s="5">
        <f t="shared" si="4"/>
        <v>3017.952308</v>
      </c>
      <c r="K24" s="60">
        <v>8.89</v>
      </c>
    </row>
    <row r="25" spans="2:9" ht="15.75" thickBot="1">
      <c r="B25" s="2"/>
      <c r="C25" s="3"/>
      <c r="D25" s="3"/>
      <c r="E25" s="72" t="s">
        <v>8</v>
      </c>
      <c r="F25" s="73"/>
      <c r="G25" s="73"/>
      <c r="H25" s="74"/>
      <c r="I25" s="5">
        <f>SUM(I19:I24)</f>
        <v>19581.759572000003</v>
      </c>
    </row>
    <row r="26" spans="2:9" ht="15.75" thickBot="1">
      <c r="B26" s="2">
        <v>5</v>
      </c>
      <c r="C26" s="7" t="s">
        <v>27</v>
      </c>
      <c r="D26" s="3"/>
      <c r="E26" s="24"/>
      <c r="F26" s="24"/>
      <c r="G26" s="24"/>
      <c r="H26" s="23"/>
      <c r="I26" s="31"/>
    </row>
    <row r="27" spans="2:11" ht="15.75" thickBot="1">
      <c r="B27" s="38" t="s">
        <v>26</v>
      </c>
      <c r="C27" s="39" t="s">
        <v>43</v>
      </c>
      <c r="D27" s="40" t="s">
        <v>30</v>
      </c>
      <c r="E27" s="52">
        <v>15</v>
      </c>
      <c r="F27" s="44"/>
      <c r="G27" s="26">
        <f aca="true" t="shared" si="5" ref="G27:G29">SUM(K27*1.22)</f>
        <v>102.3092</v>
      </c>
      <c r="H27" s="44"/>
      <c r="I27" s="43">
        <f aca="true" t="shared" si="6" ref="I27:I29">SUM(E27*G27)</f>
        <v>1534.6380000000001</v>
      </c>
      <c r="K27">
        <v>83.86</v>
      </c>
    </row>
    <row r="28" spans="2:11" ht="15.75" thickBot="1">
      <c r="B28" s="38" t="s">
        <v>53</v>
      </c>
      <c r="C28" s="7" t="s">
        <v>44</v>
      </c>
      <c r="D28" s="40" t="s">
        <v>48</v>
      </c>
      <c r="E28" s="52">
        <v>10</v>
      </c>
      <c r="F28" s="42"/>
      <c r="G28" s="26">
        <f t="shared" si="5"/>
        <v>92.67119999999998</v>
      </c>
      <c r="H28" s="42"/>
      <c r="I28" s="43">
        <f t="shared" si="6"/>
        <v>926.7119999999999</v>
      </c>
      <c r="K28">
        <v>75.96</v>
      </c>
    </row>
    <row r="29" spans="2:11" ht="15.75" thickBot="1">
      <c r="B29" s="38" t="s">
        <v>54</v>
      </c>
      <c r="C29" s="7" t="s">
        <v>55</v>
      </c>
      <c r="D29" s="3" t="s">
        <v>48</v>
      </c>
      <c r="E29" s="53">
        <v>10</v>
      </c>
      <c r="F29" s="30"/>
      <c r="G29" s="26">
        <f t="shared" si="5"/>
        <v>50.3128</v>
      </c>
      <c r="H29" s="30"/>
      <c r="I29" s="5">
        <f t="shared" si="6"/>
        <v>503.12800000000004</v>
      </c>
      <c r="K29" s="58">
        <v>41.24</v>
      </c>
    </row>
    <row r="30" spans="2:11" ht="15.75" thickBot="1">
      <c r="B30" s="2"/>
      <c r="C30" s="3"/>
      <c r="D30" s="3"/>
      <c r="E30" s="72" t="s">
        <v>8</v>
      </c>
      <c r="F30" s="73"/>
      <c r="G30" s="73"/>
      <c r="H30" s="74"/>
      <c r="I30" s="5">
        <f>SUM(I27:I29)</f>
        <v>2964.478</v>
      </c>
      <c r="K30"/>
    </row>
    <row r="31" spans="2:9" ht="15.75" thickBot="1">
      <c r="B31" s="2">
        <v>6</v>
      </c>
      <c r="C31" s="7" t="s">
        <v>45</v>
      </c>
      <c r="D31" s="3"/>
      <c r="E31" s="24"/>
      <c r="F31" s="24"/>
      <c r="G31" s="24"/>
      <c r="H31" s="23"/>
      <c r="I31" s="31"/>
    </row>
    <row r="32" spans="2:11" ht="15.75" thickBot="1">
      <c r="B32" s="2" t="s">
        <v>29</v>
      </c>
      <c r="C32" s="46" t="s">
        <v>46</v>
      </c>
      <c r="D32" s="48" t="s">
        <v>30</v>
      </c>
      <c r="E32" s="54">
        <v>3</v>
      </c>
      <c r="F32" s="47"/>
      <c r="G32" s="26">
        <f aca="true" t="shared" si="7" ref="G32:G33">SUM(K32*1.22)</f>
        <v>158.95379999999997</v>
      </c>
      <c r="H32" s="47"/>
      <c r="I32" s="5">
        <f aca="true" t="shared" si="8" ref="I32">SUM(E32*G32)</f>
        <v>476.8613999999999</v>
      </c>
      <c r="K32">
        <v>130.29</v>
      </c>
    </row>
    <row r="33" spans="2:11" ht="15.75" thickBot="1">
      <c r="B33" s="2" t="s">
        <v>57</v>
      </c>
      <c r="C33" s="7" t="s">
        <v>47</v>
      </c>
      <c r="D33" s="3" t="s">
        <v>30</v>
      </c>
      <c r="E33" s="55">
        <v>4</v>
      </c>
      <c r="F33" s="30"/>
      <c r="G33" s="26">
        <f t="shared" si="7"/>
        <v>164.8464</v>
      </c>
      <c r="H33" s="30"/>
      <c r="I33" s="5">
        <f aca="true" t="shared" si="9" ref="I33">SUM(E33*G33)</f>
        <v>659.3856</v>
      </c>
      <c r="K33">
        <v>135.12</v>
      </c>
    </row>
    <row r="34" spans="2:11" ht="15.75" thickBot="1">
      <c r="B34" s="2"/>
      <c r="C34" s="3"/>
      <c r="D34" s="3"/>
      <c r="E34" s="72" t="s">
        <v>8</v>
      </c>
      <c r="F34" s="73"/>
      <c r="G34" s="73"/>
      <c r="H34" s="74"/>
      <c r="I34" s="5">
        <f>SUM(I32:I33)</f>
        <v>1136.2469999999998</v>
      </c>
      <c r="K34"/>
    </row>
    <row r="35" spans="2:9" ht="15.75" thickBot="1">
      <c r="B35" s="2">
        <v>7</v>
      </c>
      <c r="C35" s="7" t="s">
        <v>28</v>
      </c>
      <c r="D35" s="3"/>
      <c r="E35" s="26"/>
      <c r="F35" s="26"/>
      <c r="G35" s="26"/>
      <c r="H35" s="26"/>
      <c r="I35" s="3"/>
    </row>
    <row r="36" spans="2:11" ht="15.75" thickBot="1">
      <c r="B36" s="2" t="s">
        <v>56</v>
      </c>
      <c r="C36" s="6" t="s">
        <v>31</v>
      </c>
      <c r="D36" s="3" t="s">
        <v>7</v>
      </c>
      <c r="E36" s="27">
        <v>338.1</v>
      </c>
      <c r="F36" s="26"/>
      <c r="G36" s="26">
        <f aca="true" t="shared" si="10" ref="G36">SUM(K36*1.22)</f>
        <v>7.3566</v>
      </c>
      <c r="H36" s="26"/>
      <c r="I36" s="5">
        <f aca="true" t="shared" si="11" ref="I36">SUM(E36*G36)</f>
        <v>2487.2664600000003</v>
      </c>
      <c r="K36" s="60">
        <v>6.03</v>
      </c>
    </row>
    <row r="37" spans="2:9" ht="15.75" thickBot="1">
      <c r="B37" s="2"/>
      <c r="C37" s="3"/>
      <c r="D37" s="3"/>
      <c r="E37" s="72" t="s">
        <v>8</v>
      </c>
      <c r="F37" s="73"/>
      <c r="G37" s="73"/>
      <c r="H37" s="74"/>
      <c r="I37" s="5">
        <f>SUM(I36:I36)</f>
        <v>2487.2664600000003</v>
      </c>
    </row>
    <row r="38" spans="2:9" ht="16.5" thickBot="1">
      <c r="B38" s="65" t="s">
        <v>10</v>
      </c>
      <c r="C38" s="66"/>
      <c r="D38" s="66"/>
      <c r="E38" s="66"/>
      <c r="F38" s="66"/>
      <c r="G38" s="66"/>
      <c r="H38" s="66"/>
      <c r="I38" s="28">
        <f>SUM(I9,I13,I17,I25,I30,I34,I37)</f>
        <v>46482.58084200001</v>
      </c>
    </row>
    <row r="40" ht="15">
      <c r="G40" s="59"/>
    </row>
  </sheetData>
  <mergeCells count="13">
    <mergeCell ref="B38:H38"/>
    <mergeCell ref="B1:I1"/>
    <mergeCell ref="B2:I2"/>
    <mergeCell ref="B3:I3"/>
    <mergeCell ref="B4:I4"/>
    <mergeCell ref="F6:H6"/>
    <mergeCell ref="E9:H9"/>
    <mergeCell ref="E37:H37"/>
    <mergeCell ref="E30:H30"/>
    <mergeCell ref="E25:H25"/>
    <mergeCell ref="E34:H34"/>
    <mergeCell ref="E13:H13"/>
    <mergeCell ref="E17:H17"/>
  </mergeCells>
  <printOptions/>
  <pageMargins left="0.7086614173228347" right="0.5118110236220472" top="1.44" bottom="0.88" header="0.31496062992125984" footer="0.31496062992125984"/>
  <pageSetup fitToHeight="0" fitToWidth="1" horizontalDpi="300" verticalDpi="300" orientation="portrait" paperSize="9" scale="65" r:id="rId2"/>
  <headerFooter>
    <oddHeader>&amp;C&amp;G</oddHeader>
    <oddFooter>&amp;C&amp;G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 topLeftCell="A1">
      <selection activeCell="G9" sqref="G9"/>
    </sheetView>
  </sheetViews>
  <sheetFormatPr defaultColWidth="9.140625" defaultRowHeight="15"/>
  <cols>
    <col min="1" max="1" width="6.57421875" style="0" customWidth="1"/>
    <col min="3" max="3" width="24.57421875" style="0" customWidth="1"/>
    <col min="5" max="5" width="2.57421875" style="0" customWidth="1"/>
  </cols>
  <sheetData>
    <row r="1" spans="1:12" ht="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>
      <c r="A3" s="82" t="s">
        <v>144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>
      <c r="A4" s="75" t="s">
        <v>145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ht="1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ht="15">
      <c r="A9" s="81">
        <f>'[4]Plan1'!B7</f>
        <v>1</v>
      </c>
      <c r="B9" s="77" t="str">
        <f>'[4]Plan1'!C7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ht="15">
      <c r="A10" s="81"/>
      <c r="B10" s="79"/>
      <c r="C10" s="80"/>
      <c r="D10" s="11" t="s">
        <v>16</v>
      </c>
      <c r="E10" s="12"/>
      <c r="F10" s="14">
        <f>SUM(F9*L10)</f>
        <v>1850.496</v>
      </c>
      <c r="G10" s="14"/>
      <c r="H10" s="14"/>
      <c r="I10" s="14"/>
      <c r="J10" s="14"/>
      <c r="K10" s="14"/>
      <c r="L10" s="14">
        <f>'[4]Plan1'!I9</f>
        <v>1850.496</v>
      </c>
    </row>
    <row r="11" spans="1:12" ht="15">
      <c r="A11" s="81">
        <f>'[4]Plan1'!B10</f>
        <v>2</v>
      </c>
      <c r="B11" s="77" t="str">
        <f>'[4]Plan1'!C10</f>
        <v>DEMOLIÇÕES E RETIRADAS</v>
      </c>
      <c r="C11" s="78"/>
      <c r="D11" s="11" t="s">
        <v>15</v>
      </c>
      <c r="E11" s="12"/>
      <c r="F11" s="13">
        <v>1</v>
      </c>
      <c r="G11" s="13"/>
      <c r="H11" s="13"/>
      <c r="I11" s="13"/>
      <c r="J11" s="13"/>
      <c r="K11" s="13"/>
      <c r="L11" s="13">
        <f>SUM(F11:K11)</f>
        <v>1</v>
      </c>
    </row>
    <row r="12" spans="1:12" ht="15">
      <c r="A12" s="81"/>
      <c r="B12" s="79"/>
      <c r="C12" s="80"/>
      <c r="D12" s="11" t="s">
        <v>16</v>
      </c>
      <c r="E12" s="12"/>
      <c r="F12" s="14">
        <f>SUM(F11*L12)</f>
        <v>257.63899</v>
      </c>
      <c r="G12" s="14"/>
      <c r="H12" s="14"/>
      <c r="I12" s="14"/>
      <c r="J12" s="14"/>
      <c r="K12" s="14"/>
      <c r="L12" s="14">
        <f>'[4]Plan1'!I13</f>
        <v>257.63899</v>
      </c>
    </row>
    <row r="13" spans="1:12" ht="15">
      <c r="A13" s="81">
        <f>'[4]Plan1'!B14</f>
        <v>3</v>
      </c>
      <c r="B13" s="77" t="str">
        <f>'[4]Plan1'!C14</f>
        <v>COBERTURA</v>
      </c>
      <c r="C13" s="78"/>
      <c r="D13" s="11" t="s">
        <v>15</v>
      </c>
      <c r="E13" s="12"/>
      <c r="F13" s="13">
        <v>0.2</v>
      </c>
      <c r="G13" s="13">
        <v>0.4</v>
      </c>
      <c r="H13" s="13">
        <v>0.4</v>
      </c>
      <c r="I13" s="13"/>
      <c r="J13" s="13"/>
      <c r="K13" s="13"/>
      <c r="L13" s="13">
        <f>SUM(F13:K13)</f>
        <v>1</v>
      </c>
    </row>
    <row r="14" spans="1:12" ht="15">
      <c r="A14" s="81"/>
      <c r="B14" s="79"/>
      <c r="C14" s="80"/>
      <c r="D14" s="11" t="s">
        <v>16</v>
      </c>
      <c r="E14" s="12"/>
      <c r="F14" s="14">
        <f>SUM(F13*L14)</f>
        <v>616.6902116</v>
      </c>
      <c r="G14" s="14">
        <f>SUM(G13*L14)</f>
        <v>1233.3804232</v>
      </c>
      <c r="H14" s="14">
        <f>SUM(H13*L14)</f>
        <v>1233.3804232</v>
      </c>
      <c r="I14" s="14"/>
      <c r="J14" s="14"/>
      <c r="K14" s="14"/>
      <c r="L14" s="14">
        <f>'[4]Plan1'!I16</f>
        <v>3083.4510579999996</v>
      </c>
    </row>
    <row r="15" spans="1:12" ht="15">
      <c r="A15" s="81">
        <f>'[4]Plan1'!B17</f>
        <v>4</v>
      </c>
      <c r="B15" s="77" t="str">
        <f>'[4]Plan1'!C17</f>
        <v>ESQUADRIAS</v>
      </c>
      <c r="C15" s="78"/>
      <c r="D15" s="11" t="s">
        <v>15</v>
      </c>
      <c r="E15" s="12"/>
      <c r="F15" s="13"/>
      <c r="G15" s="13"/>
      <c r="H15" s="13">
        <v>1</v>
      </c>
      <c r="I15" s="13"/>
      <c r="J15" s="13"/>
      <c r="K15" s="13"/>
      <c r="L15" s="13">
        <f>SUM(F15:K15)</f>
        <v>1</v>
      </c>
    </row>
    <row r="16" spans="1:12" ht="15">
      <c r="A16" s="81"/>
      <c r="B16" s="79"/>
      <c r="C16" s="80"/>
      <c r="D16" s="11" t="s">
        <v>16</v>
      </c>
      <c r="E16" s="12"/>
      <c r="F16" s="14"/>
      <c r="G16" s="14"/>
      <c r="H16" s="14">
        <f>SUM(H15*L16)</f>
        <v>642.31597</v>
      </c>
      <c r="I16" s="14"/>
      <c r="J16" s="14"/>
      <c r="K16" s="14"/>
      <c r="L16" s="14">
        <f>'[4]Plan1'!I19</f>
        <v>642.31597</v>
      </c>
    </row>
    <row r="17" spans="1:12" ht="15">
      <c r="A17" s="81">
        <f>'[4]Plan1'!B20</f>
        <v>5</v>
      </c>
      <c r="B17" s="77" t="str">
        <f>'[4]Plan1'!C20</f>
        <v>REVESTIMENTOS</v>
      </c>
      <c r="C17" s="78"/>
      <c r="D17" s="11" t="s">
        <v>15</v>
      </c>
      <c r="E17" s="12"/>
      <c r="F17" s="13"/>
      <c r="G17" s="13">
        <v>0.2</v>
      </c>
      <c r="H17" s="13">
        <v>0.2</v>
      </c>
      <c r="I17" s="13">
        <v>0.3</v>
      </c>
      <c r="J17" s="13">
        <v>0.3</v>
      </c>
      <c r="K17" s="13"/>
      <c r="L17" s="13">
        <f>SUM(F17:K17)</f>
        <v>1</v>
      </c>
    </row>
    <row r="18" spans="1:12" ht="15">
      <c r="A18" s="81"/>
      <c r="B18" s="79"/>
      <c r="C18" s="80"/>
      <c r="D18" s="11" t="s">
        <v>16</v>
      </c>
      <c r="E18" s="12"/>
      <c r="F18" s="14"/>
      <c r="G18" s="14">
        <f>SUM(G17*L18)</f>
        <v>477.26399999999995</v>
      </c>
      <c r="H18" s="14">
        <f>SUM(H17*L18)</f>
        <v>477.26399999999995</v>
      </c>
      <c r="I18" s="14">
        <f>SUM(I17*L18)</f>
        <v>715.8959999999998</v>
      </c>
      <c r="J18" s="14">
        <f>SUM(J17*L18)</f>
        <v>715.8959999999998</v>
      </c>
      <c r="K18" s="14"/>
      <c r="L18" s="14">
        <f>'[4]Plan1'!I23</f>
        <v>2386.3199999999997</v>
      </c>
    </row>
    <row r="19" spans="1:12" ht="15">
      <c r="A19" s="81">
        <f>'[4]Plan1'!B24</f>
        <v>6</v>
      </c>
      <c r="B19" s="77" t="str">
        <f>'[4]Plan1'!C24</f>
        <v>PISO</v>
      </c>
      <c r="C19" s="78"/>
      <c r="D19" s="11" t="s">
        <v>15</v>
      </c>
      <c r="E19" s="12"/>
      <c r="F19" s="13"/>
      <c r="G19" s="13">
        <v>0.3</v>
      </c>
      <c r="H19" s="13">
        <v>0.4</v>
      </c>
      <c r="I19" s="13">
        <v>0.3</v>
      </c>
      <c r="J19" s="13"/>
      <c r="K19" s="13"/>
      <c r="L19" s="13">
        <f>SUM(F19:K19)</f>
        <v>1</v>
      </c>
    </row>
    <row r="20" spans="1:12" ht="15">
      <c r="A20" s="81"/>
      <c r="B20" s="79"/>
      <c r="C20" s="80"/>
      <c r="D20" s="11" t="s">
        <v>16</v>
      </c>
      <c r="E20" s="12"/>
      <c r="F20" s="14"/>
      <c r="G20" s="14">
        <f>SUM(G19*L20)</f>
        <v>59.226119999999995</v>
      </c>
      <c r="H20" s="14">
        <f>SUM(H19*L20)</f>
        <v>78.96816000000001</v>
      </c>
      <c r="I20" s="14">
        <f>SUM(I19*L20)</f>
        <v>59.226119999999995</v>
      </c>
      <c r="J20" s="14"/>
      <c r="K20" s="14"/>
      <c r="L20" s="14">
        <f>'[4]Plan1'!I26</f>
        <v>197.4204</v>
      </c>
    </row>
    <row r="21" spans="1:12" ht="15">
      <c r="A21" s="81">
        <f>'[4]Plan1'!B27</f>
        <v>7</v>
      </c>
      <c r="B21" s="77" t="str">
        <f>'[4]Plan1'!C27</f>
        <v>FORRO</v>
      </c>
      <c r="C21" s="78"/>
      <c r="D21" s="11" t="s">
        <v>15</v>
      </c>
      <c r="E21" s="12"/>
      <c r="F21" s="13"/>
      <c r="G21" s="13"/>
      <c r="H21" s="13"/>
      <c r="I21" s="13">
        <v>0.6</v>
      </c>
      <c r="J21" s="13">
        <v>0.4</v>
      </c>
      <c r="K21" s="13"/>
      <c r="L21" s="13">
        <f>SUM(F21:K21)</f>
        <v>1</v>
      </c>
    </row>
    <row r="22" spans="1:12" ht="15">
      <c r="A22" s="81"/>
      <c r="B22" s="79"/>
      <c r="C22" s="80"/>
      <c r="D22" s="11" t="s">
        <v>16</v>
      </c>
      <c r="E22" s="12"/>
      <c r="F22" s="14"/>
      <c r="G22" s="14"/>
      <c r="H22" s="14"/>
      <c r="I22" s="14">
        <f>SUM(I21*L22)</f>
        <v>15679.792018799999</v>
      </c>
      <c r="J22" s="14">
        <f>SUM(J21*L22)</f>
        <v>10453.194679200002</v>
      </c>
      <c r="K22" s="14"/>
      <c r="L22" s="14">
        <f>'[4]Plan1'!I30</f>
        <v>26132.986698</v>
      </c>
    </row>
    <row r="23" spans="1:12" ht="15">
      <c r="A23" s="81">
        <f>'[4]Plan1'!B31</f>
        <v>8</v>
      </c>
      <c r="B23" s="77" t="str">
        <f>'[4]Plan1'!C31</f>
        <v>PINTURA</v>
      </c>
      <c r="C23" s="78"/>
      <c r="D23" s="11" t="s">
        <v>15</v>
      </c>
      <c r="E23" s="12"/>
      <c r="F23" s="13"/>
      <c r="G23" s="13"/>
      <c r="H23" s="13"/>
      <c r="I23" s="13"/>
      <c r="J23" s="13">
        <v>0.4</v>
      </c>
      <c r="K23" s="13">
        <v>0.6</v>
      </c>
      <c r="L23" s="13">
        <f>SUM(F23:K23)</f>
        <v>1</v>
      </c>
    </row>
    <row r="24" spans="1:12" ht="15">
      <c r="A24" s="81"/>
      <c r="B24" s="79"/>
      <c r="C24" s="80"/>
      <c r="D24" s="11" t="s">
        <v>16</v>
      </c>
      <c r="E24" s="12"/>
      <c r="F24" s="14"/>
      <c r="G24" s="14"/>
      <c r="H24" s="14"/>
      <c r="I24" s="14"/>
      <c r="J24" s="14">
        <f>SUM(J23*L24)</f>
        <v>6555.437712000001</v>
      </c>
      <c r="K24" s="14">
        <f aca="true" t="shared" si="0" ref="K24:K30">SUM(K23*L24)</f>
        <v>9833.156568</v>
      </c>
      <c r="L24" s="14">
        <f>'[4]Plan1'!I36</f>
        <v>16388.59428</v>
      </c>
    </row>
    <row r="25" spans="1:12" ht="15">
      <c r="A25" s="81">
        <f>'[4]Plan1'!B37</f>
        <v>9</v>
      </c>
      <c r="B25" s="77" t="str">
        <f>'[4]Plan1'!C37</f>
        <v>INSTALAÇÕES ELÉTRICAS</v>
      </c>
      <c r="C25" s="78"/>
      <c r="D25" s="11" t="s">
        <v>15</v>
      </c>
      <c r="E25" s="12"/>
      <c r="F25" s="13"/>
      <c r="G25" s="13"/>
      <c r="H25" s="13">
        <v>0.3</v>
      </c>
      <c r="I25" s="13">
        <v>0.3</v>
      </c>
      <c r="J25" s="13">
        <v>0.3</v>
      </c>
      <c r="K25" s="13">
        <v>0.1</v>
      </c>
      <c r="L25" s="13">
        <f>SUM(F25:K25)</f>
        <v>0.9999999999999999</v>
      </c>
    </row>
    <row r="26" spans="1:12" ht="15">
      <c r="A26" s="81"/>
      <c r="B26" s="79"/>
      <c r="C26" s="80"/>
      <c r="D26" s="11" t="s">
        <v>16</v>
      </c>
      <c r="E26" s="12"/>
      <c r="F26" s="14"/>
      <c r="G26" s="14"/>
      <c r="H26" s="14">
        <f>SUM(H25*L26)</f>
        <v>1119.05232</v>
      </c>
      <c r="I26" s="14">
        <f>SUM(I25*L26)</f>
        <v>1119.05232</v>
      </c>
      <c r="J26" s="14">
        <f>SUM(J25*L26)</f>
        <v>1119.05232</v>
      </c>
      <c r="K26" s="14">
        <f t="shared" si="0"/>
        <v>373.0174400000001</v>
      </c>
      <c r="L26" s="14">
        <f>'[4]Plan1'!I41</f>
        <v>3730.1744000000003</v>
      </c>
    </row>
    <row r="27" spans="1:12" ht="15">
      <c r="A27" s="81">
        <f>'[4]Plan1'!B42</f>
        <v>10</v>
      </c>
      <c r="B27" s="77" t="str">
        <f>'[4]Plan1'!C42</f>
        <v>INSTALAÇÕES HIDRO-SANITÁRIAS e ESGOTO</v>
      </c>
      <c r="C27" s="78"/>
      <c r="D27" s="11" t="s">
        <v>15</v>
      </c>
      <c r="E27" s="12"/>
      <c r="F27" s="13"/>
      <c r="G27" s="13">
        <v>0.2</v>
      </c>
      <c r="H27" s="13">
        <v>0.2</v>
      </c>
      <c r="I27" s="13">
        <v>0.3</v>
      </c>
      <c r="J27" s="13">
        <v>0.3</v>
      </c>
      <c r="K27" s="13"/>
      <c r="L27" s="13">
        <f>SUM(F27:K27)</f>
        <v>1</v>
      </c>
    </row>
    <row r="28" spans="1:12" ht="15">
      <c r="A28" s="81"/>
      <c r="B28" s="79"/>
      <c r="C28" s="80"/>
      <c r="D28" s="11" t="s">
        <v>16</v>
      </c>
      <c r="E28" s="12"/>
      <c r="F28" s="14"/>
      <c r="G28" s="14">
        <f>SUM(G27*L28)</f>
        <v>161.31083999999998</v>
      </c>
      <c r="H28" s="14">
        <f>SUM(H27*L28)</f>
        <v>161.31083999999998</v>
      </c>
      <c r="I28" s="14">
        <f>SUM(I27*L28)</f>
        <v>241.96625999999992</v>
      </c>
      <c r="J28" s="14">
        <f>SUM(J27*L28)</f>
        <v>241.96625999999992</v>
      </c>
      <c r="K28" s="14"/>
      <c r="L28" s="14">
        <f>'[4]Plan1'!I45</f>
        <v>806.5541999999998</v>
      </c>
    </row>
    <row r="29" spans="1:12" ht="15">
      <c r="A29" s="81">
        <f>'[4]Plan1'!B46</f>
        <v>11</v>
      </c>
      <c r="B29" s="77" t="str">
        <f>'[4]Plan1'!C46</f>
        <v>LIMPEZA FINAL</v>
      </c>
      <c r="C29" s="78"/>
      <c r="D29" s="11" t="s">
        <v>15</v>
      </c>
      <c r="E29" s="12"/>
      <c r="F29" s="13"/>
      <c r="G29" s="13"/>
      <c r="H29" s="13"/>
      <c r="I29" s="13"/>
      <c r="J29" s="13">
        <v>0.4</v>
      </c>
      <c r="K29" s="13">
        <v>0.6</v>
      </c>
      <c r="L29" s="13">
        <f>SUM(F29:K29)</f>
        <v>1</v>
      </c>
    </row>
    <row r="30" spans="1:12" ht="15">
      <c r="A30" s="81"/>
      <c r="B30" s="79"/>
      <c r="C30" s="80"/>
      <c r="D30" s="11" t="s">
        <v>16</v>
      </c>
      <c r="E30" s="12"/>
      <c r="F30" s="14"/>
      <c r="G30" s="14"/>
      <c r="H30" s="14"/>
      <c r="I30" s="14"/>
      <c r="J30" s="14">
        <f>SUM(J29*L30)</f>
        <v>1056.6431712</v>
      </c>
      <c r="K30" s="14">
        <f t="shared" si="0"/>
        <v>1584.9647567999998</v>
      </c>
      <c r="L30" s="14">
        <f>'[4]Plan1'!I48</f>
        <v>2641.607928</v>
      </c>
    </row>
    <row r="31" spans="1:12" ht="15">
      <c r="A31" s="15"/>
      <c r="B31" s="16"/>
      <c r="C31" s="16"/>
      <c r="D31" s="12"/>
      <c r="E31" s="12"/>
      <c r="F31" s="17"/>
      <c r="G31" s="17"/>
      <c r="H31" s="17"/>
      <c r="I31" s="17"/>
      <c r="J31" s="17"/>
      <c r="K31" s="17"/>
      <c r="L31" s="18"/>
    </row>
    <row r="32" spans="1:12" ht="15">
      <c r="A32" s="84" t="s">
        <v>17</v>
      </c>
      <c r="B32" s="85"/>
      <c r="C32" s="88" t="s">
        <v>18</v>
      </c>
      <c r="D32" s="89"/>
      <c r="E32" s="19"/>
      <c r="F32" s="14">
        <f>SUM(F10,F12,F14,F16,F18,F20,F22,F24,F26,F28,F30)</f>
        <v>2724.8252016</v>
      </c>
      <c r="G32" s="14">
        <f>SUM(G10,G12,G14,G16,G18,G20,G22,G24,G26,G28,G30)</f>
        <v>1931.1813831999998</v>
      </c>
      <c r="H32" s="14">
        <f aca="true" t="shared" si="1" ref="H32:K32">SUM(H10,H12,H14,H16,H18,H20,H22,H24,H26,H28,H30)</f>
        <v>3712.2917132000002</v>
      </c>
      <c r="I32" s="14">
        <f t="shared" si="1"/>
        <v>17815.9327188</v>
      </c>
      <c r="J32" s="14">
        <f t="shared" si="1"/>
        <v>20142.190142400003</v>
      </c>
      <c r="K32" s="14">
        <f t="shared" si="1"/>
        <v>11791.1387648</v>
      </c>
      <c r="L32" s="14">
        <f>SUM(L10,L12,L14,L16,L18,L20,L22,L24,L26,L28,L30)</f>
        <v>58117.559924</v>
      </c>
    </row>
    <row r="33" spans="1:12" ht="15">
      <c r="A33" s="86"/>
      <c r="B33" s="87"/>
      <c r="C33" s="88" t="s">
        <v>19</v>
      </c>
      <c r="D33" s="89"/>
      <c r="E33" s="19"/>
      <c r="F33" s="20">
        <f>SUM(F32*L33/L32)</f>
        <v>0.046884714450559146</v>
      </c>
      <c r="G33" s="20">
        <f>SUM(G32*L33/L32)</f>
        <v>0.033228879287523334</v>
      </c>
      <c r="H33" s="20">
        <f>SUM(H32*L33/L32)</f>
        <v>0.06387556046837725</v>
      </c>
      <c r="I33" s="20">
        <f>SUM(I32*L33/L32)</f>
        <v>0.30654990922017017</v>
      </c>
      <c r="J33" s="20">
        <f>SUM(J32*L33/L32)</f>
        <v>0.34657666579154095</v>
      </c>
      <c r="K33" s="20">
        <f>SUM(K32*L33/L32)</f>
        <v>0.2028842707818292</v>
      </c>
      <c r="L33" s="13">
        <v>1</v>
      </c>
    </row>
    <row r="34" spans="1:12" ht="15">
      <c r="A34" s="84" t="s">
        <v>20</v>
      </c>
      <c r="B34" s="85"/>
      <c r="C34" s="88" t="s">
        <v>21</v>
      </c>
      <c r="D34" s="89"/>
      <c r="E34" s="19"/>
      <c r="F34" s="14">
        <f>SUM(F32)</f>
        <v>2724.8252016</v>
      </c>
      <c r="G34" s="14">
        <f>SUM(F32+G32)</f>
        <v>4656.0065847999995</v>
      </c>
      <c r="H34" s="14">
        <f>SUM(F32+G32+H32)</f>
        <v>8368.298298</v>
      </c>
      <c r="I34" s="14">
        <f>SUM(F32+G32+H32+I32)</f>
        <v>26184.231016799997</v>
      </c>
      <c r="J34" s="14">
        <f>SUM(F32+G32+H32+I32+J32)</f>
        <v>46326.4211592</v>
      </c>
      <c r="K34" s="14">
        <f>SUM(F32+G32+H32+I32+J32+K32)</f>
        <v>58117.559924</v>
      </c>
      <c r="L34" s="21"/>
    </row>
    <row r="35" spans="1:12" ht="15">
      <c r="A35" s="86"/>
      <c r="B35" s="87"/>
      <c r="C35" s="88" t="s">
        <v>22</v>
      </c>
      <c r="D35" s="89"/>
      <c r="E35" s="19"/>
      <c r="F35" s="20">
        <f>SUM(F33)</f>
        <v>0.046884714450559146</v>
      </c>
      <c r="G35" s="20">
        <f>SUM(F33+G33)</f>
        <v>0.08011359373808248</v>
      </c>
      <c r="H35" s="20">
        <f>SUM(F33+G33+H33)</f>
        <v>0.14398915420645975</v>
      </c>
      <c r="I35" s="20">
        <f>SUM(F33+G33+H33+I33)</f>
        <v>0.4505390634266299</v>
      </c>
      <c r="J35" s="20">
        <f>SUM(F33+G33+H33+I33+J33)</f>
        <v>0.7971157292181709</v>
      </c>
      <c r="K35" s="20">
        <f>SUM(F33+G33+H33+I33+J33+K33)</f>
        <v>1</v>
      </c>
      <c r="L35" s="22"/>
    </row>
    <row r="38" ht="15">
      <c r="K38" s="32"/>
    </row>
  </sheetData>
  <mergeCells count="33">
    <mergeCell ref="A29:A30"/>
    <mergeCell ref="B29:C30"/>
    <mergeCell ref="A32:B33"/>
    <mergeCell ref="C32:D32"/>
    <mergeCell ref="C33:D33"/>
    <mergeCell ref="A34:B35"/>
    <mergeCell ref="C34:D34"/>
    <mergeCell ref="C35:D35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rintOptions/>
  <pageMargins left="0.5118110236220472" right="0.5118110236220472" top="1.55" bottom="0.7874015748031497" header="0.31496062992125984" footer="0.31496062992125984"/>
  <pageSetup fitToHeight="1" fitToWidth="1" horizontalDpi="600" verticalDpi="600" orientation="landscape" paperSize="9" scale="81" r:id="rId2"/>
  <headerFooter>
    <oddHeader>&amp;C&amp;G</oddHeader>
    <oddFooter>&amp;C&amp;G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5.8515625" style="0" customWidth="1"/>
    <col min="3" max="3" width="59.140625" style="0" bestFit="1" customWidth="1"/>
    <col min="5" max="5" width="11.28125" style="0" bestFit="1" customWidth="1"/>
    <col min="6" max="6" width="8.140625" style="0" customWidth="1"/>
    <col min="7" max="7" width="12.421875" style="0" bestFit="1" customWidth="1"/>
    <col min="8" max="8" width="7.140625" style="0" customWidth="1"/>
    <col min="9" max="9" width="21.00390625" style="0" customWidth="1"/>
  </cols>
  <sheetData>
    <row r="1" spans="2:9" ht="15.75">
      <c r="B1" s="67" t="s">
        <v>69</v>
      </c>
      <c r="C1" s="67"/>
      <c r="D1" s="67"/>
      <c r="E1" s="67"/>
      <c r="F1" s="67"/>
      <c r="G1" s="67"/>
      <c r="H1" s="67"/>
      <c r="I1" s="67"/>
    </row>
    <row r="2" spans="2:9" ht="29.25" customHeight="1">
      <c r="B2" s="68" t="s">
        <v>146</v>
      </c>
      <c r="C2" s="68"/>
      <c r="D2" s="68"/>
      <c r="E2" s="68"/>
      <c r="F2" s="68"/>
      <c r="G2" s="68"/>
      <c r="H2" s="68"/>
      <c r="I2" s="68"/>
    </row>
    <row r="3" spans="2:9" ht="15.75">
      <c r="B3" s="67" t="s">
        <v>147</v>
      </c>
      <c r="C3" s="67"/>
      <c r="D3" s="67"/>
      <c r="E3" s="67"/>
      <c r="F3" s="67"/>
      <c r="G3" s="67"/>
      <c r="H3" s="67"/>
      <c r="I3" s="67"/>
    </row>
    <row r="4" spans="2:9" ht="15.75">
      <c r="B4" s="67" t="s">
        <v>0</v>
      </c>
      <c r="C4" s="67"/>
      <c r="D4" s="67"/>
      <c r="E4" s="67"/>
      <c r="F4" s="67"/>
      <c r="G4" s="67"/>
      <c r="H4" s="67"/>
      <c r="I4" s="67"/>
    </row>
    <row r="5" spans="2:9" ht="6.75" customHeight="1" thickBot="1">
      <c r="B5" s="1"/>
      <c r="C5" s="1"/>
      <c r="D5" s="1"/>
      <c r="E5" s="1"/>
      <c r="F5" s="1"/>
      <c r="G5" s="1"/>
      <c r="H5" s="1"/>
      <c r="I5" s="1"/>
    </row>
    <row r="6" spans="2:9" ht="15.75" thickBot="1">
      <c r="B6" s="2" t="s">
        <v>1</v>
      </c>
      <c r="C6" s="3" t="s">
        <v>11</v>
      </c>
      <c r="D6" s="3" t="s">
        <v>2</v>
      </c>
      <c r="E6" s="3" t="s">
        <v>3</v>
      </c>
      <c r="F6" s="69" t="s">
        <v>4</v>
      </c>
      <c r="G6" s="70"/>
      <c r="H6" s="71"/>
      <c r="I6" s="3" t="s">
        <v>5</v>
      </c>
    </row>
    <row r="7" spans="2:9" ht="15.75" thickBot="1">
      <c r="B7" s="29">
        <v>1</v>
      </c>
      <c r="C7" s="4" t="s">
        <v>24</v>
      </c>
      <c r="D7" s="61"/>
      <c r="E7" s="61"/>
      <c r="F7" s="61"/>
      <c r="G7" s="61"/>
      <c r="H7" s="61"/>
      <c r="I7" s="8"/>
    </row>
    <row r="8" spans="2:11" ht="15.75" thickBot="1">
      <c r="B8" s="2" t="s">
        <v>6</v>
      </c>
      <c r="C8" s="6" t="s">
        <v>33</v>
      </c>
      <c r="D8" s="3" t="s">
        <v>7</v>
      </c>
      <c r="E8" s="51">
        <v>80</v>
      </c>
      <c r="F8" s="3"/>
      <c r="G8" s="26">
        <f>SUM(K8*1.22)</f>
        <v>23.1312</v>
      </c>
      <c r="H8" s="3"/>
      <c r="I8" s="5">
        <f>SUM(E8*G8)</f>
        <v>1850.496</v>
      </c>
      <c r="K8">
        <v>18.96</v>
      </c>
    </row>
    <row r="9" spans="2:9" ht="15.75" thickBot="1">
      <c r="B9" s="2"/>
      <c r="C9" s="3"/>
      <c r="D9" s="3"/>
      <c r="E9" s="72" t="s">
        <v>8</v>
      </c>
      <c r="F9" s="73"/>
      <c r="G9" s="73"/>
      <c r="H9" s="74"/>
      <c r="I9" s="5">
        <f>SUM(I8:I8)</f>
        <v>1850.496</v>
      </c>
    </row>
    <row r="10" spans="2:9" ht="15.75" thickBot="1">
      <c r="B10" s="2">
        <v>2</v>
      </c>
      <c r="C10" s="7" t="s">
        <v>35</v>
      </c>
      <c r="D10" s="3"/>
      <c r="E10" s="24"/>
      <c r="F10" s="24"/>
      <c r="G10" s="24"/>
      <c r="H10" s="23"/>
      <c r="I10" s="31"/>
    </row>
    <row r="11" spans="2:11" ht="15.75" thickBot="1">
      <c r="B11" s="2" t="s">
        <v>9</v>
      </c>
      <c r="C11" s="46" t="s">
        <v>67</v>
      </c>
      <c r="D11" s="48" t="s">
        <v>7</v>
      </c>
      <c r="E11" s="49">
        <v>132.91</v>
      </c>
      <c r="F11" s="47"/>
      <c r="G11" s="26">
        <f aca="true" t="shared" si="0" ref="G11:G12">SUM(K11*1.22)</f>
        <v>59.8044</v>
      </c>
      <c r="H11" s="47"/>
      <c r="I11" s="5">
        <f>SUM(E11*G11)</f>
        <v>7948.602804</v>
      </c>
      <c r="K11">
        <v>49.02</v>
      </c>
    </row>
    <row r="12" spans="2:11" ht="15.75" thickBot="1">
      <c r="B12" s="2" t="s">
        <v>148</v>
      </c>
      <c r="C12" s="7" t="s">
        <v>34</v>
      </c>
      <c r="D12" s="3" t="s">
        <v>7</v>
      </c>
      <c r="E12" s="50">
        <v>132.91</v>
      </c>
      <c r="F12" s="24"/>
      <c r="G12" s="26">
        <f t="shared" si="0"/>
        <v>19.52</v>
      </c>
      <c r="H12" s="24"/>
      <c r="I12" s="5">
        <f aca="true" t="shared" si="1" ref="I12">SUM(E12*G12)</f>
        <v>2594.4031999999997</v>
      </c>
      <c r="K12" s="60">
        <v>16</v>
      </c>
    </row>
    <row r="13" spans="2:9" ht="15.75" thickBot="1">
      <c r="B13" s="2"/>
      <c r="C13" s="3"/>
      <c r="D13" s="3"/>
      <c r="E13" s="72" t="s">
        <v>8</v>
      </c>
      <c r="F13" s="73"/>
      <c r="G13" s="73"/>
      <c r="H13" s="74"/>
      <c r="I13" s="5">
        <f>SUM(I11:I12)</f>
        <v>10543.006003999999</v>
      </c>
    </row>
    <row r="14" spans="2:9" ht="15.75" thickBot="1">
      <c r="B14" s="2">
        <v>3</v>
      </c>
      <c r="C14" s="7" t="s">
        <v>36</v>
      </c>
      <c r="D14" s="3"/>
      <c r="E14" s="24"/>
      <c r="F14" s="24"/>
      <c r="G14" s="24"/>
      <c r="H14" s="23"/>
      <c r="I14" s="31"/>
    </row>
    <row r="15" spans="2:11" ht="15.75" thickBot="1">
      <c r="B15" s="2" t="s">
        <v>58</v>
      </c>
      <c r="C15" s="7" t="s">
        <v>37</v>
      </c>
      <c r="D15" s="3" t="s">
        <v>7</v>
      </c>
      <c r="E15" s="41">
        <v>719.83</v>
      </c>
      <c r="F15" s="24"/>
      <c r="G15" s="26">
        <f aca="true" t="shared" si="2" ref="G15:G20">SUM(K15*1.22)</f>
        <v>12.9808</v>
      </c>
      <c r="H15" s="24"/>
      <c r="I15" s="5">
        <f aca="true" t="shared" si="3" ref="I15:I20">SUM(E15*G15)</f>
        <v>9343.969264000001</v>
      </c>
      <c r="K15">
        <v>10.64</v>
      </c>
    </row>
    <row r="16" spans="2:11" ht="15.75" thickBot="1">
      <c r="B16" s="38" t="s">
        <v>59</v>
      </c>
      <c r="C16" s="39" t="s">
        <v>38</v>
      </c>
      <c r="D16" s="40" t="s">
        <v>7</v>
      </c>
      <c r="E16" s="41">
        <v>817.05</v>
      </c>
      <c r="F16" s="42"/>
      <c r="G16" s="26">
        <f t="shared" si="2"/>
        <v>12.9808</v>
      </c>
      <c r="H16" s="42"/>
      <c r="I16" s="43">
        <f>SUM(E16*G16)</f>
        <v>10605.96264</v>
      </c>
      <c r="K16">
        <v>10.64</v>
      </c>
    </row>
    <row r="17" spans="2:11" ht="15.75" thickBot="1">
      <c r="B17" s="38" t="s">
        <v>131</v>
      </c>
      <c r="C17" s="39" t="s">
        <v>42</v>
      </c>
      <c r="D17" s="40" t="s">
        <v>7</v>
      </c>
      <c r="E17" s="41">
        <v>226.32</v>
      </c>
      <c r="F17" s="44"/>
      <c r="G17" s="26">
        <f t="shared" si="2"/>
        <v>10.8458</v>
      </c>
      <c r="H17" s="44"/>
      <c r="I17" s="5">
        <f t="shared" si="3"/>
        <v>2454.621456</v>
      </c>
      <c r="K17">
        <v>8.89</v>
      </c>
    </row>
    <row r="18" spans="2:11" ht="15.75" thickBot="1">
      <c r="B18" s="38" t="s">
        <v>132</v>
      </c>
      <c r="C18" s="39" t="s">
        <v>39</v>
      </c>
      <c r="D18" s="40" t="s">
        <v>7</v>
      </c>
      <c r="E18" s="41">
        <v>74.71</v>
      </c>
      <c r="F18" s="42"/>
      <c r="G18" s="26">
        <f t="shared" si="2"/>
        <v>40.772400000000005</v>
      </c>
      <c r="H18" s="42"/>
      <c r="I18" s="5">
        <f t="shared" si="3"/>
        <v>3046.106004</v>
      </c>
      <c r="K18">
        <v>33.42</v>
      </c>
    </row>
    <row r="19" spans="2:11" ht="15.75" thickBot="1">
      <c r="B19" s="38" t="s">
        <v>133</v>
      </c>
      <c r="C19" s="39" t="s">
        <v>40</v>
      </c>
      <c r="D19" s="40" t="s">
        <v>7</v>
      </c>
      <c r="E19" s="41">
        <v>35.6</v>
      </c>
      <c r="F19" s="42"/>
      <c r="G19" s="26">
        <f t="shared" si="2"/>
        <v>27.8892</v>
      </c>
      <c r="H19" s="42"/>
      <c r="I19" s="5">
        <f t="shared" si="3"/>
        <v>992.85552</v>
      </c>
      <c r="K19">
        <v>22.86</v>
      </c>
    </row>
    <row r="20" spans="2:11" ht="15.75" thickBot="1">
      <c r="B20" s="38" t="s">
        <v>134</v>
      </c>
      <c r="C20" s="39" t="s">
        <v>41</v>
      </c>
      <c r="D20" s="40" t="s">
        <v>7</v>
      </c>
      <c r="E20" s="41">
        <v>84.3</v>
      </c>
      <c r="F20" s="42"/>
      <c r="G20" s="26">
        <f t="shared" si="2"/>
        <v>19.9958</v>
      </c>
      <c r="H20" s="42"/>
      <c r="I20" s="5">
        <f t="shared" si="3"/>
        <v>1685.6459399999999</v>
      </c>
      <c r="K20">
        <v>16.39</v>
      </c>
    </row>
    <row r="21" spans="2:9" ht="15.75" thickBot="1">
      <c r="B21" s="2"/>
      <c r="C21" s="3"/>
      <c r="D21" s="3"/>
      <c r="E21" s="72" t="s">
        <v>8</v>
      </c>
      <c r="F21" s="73"/>
      <c r="G21" s="73"/>
      <c r="H21" s="74"/>
      <c r="I21" s="5">
        <f>SUM(I15:I20)</f>
        <v>28129.160824000002</v>
      </c>
    </row>
    <row r="22" spans="2:9" ht="15.75" thickBot="1">
      <c r="B22" s="2">
        <v>4</v>
      </c>
      <c r="C22" s="7" t="s">
        <v>27</v>
      </c>
      <c r="D22" s="3"/>
      <c r="E22" s="24"/>
      <c r="F22" s="24"/>
      <c r="G22" s="24"/>
      <c r="H22" s="23"/>
      <c r="I22" s="31"/>
    </row>
    <row r="23" spans="2:11" ht="15.75" thickBot="1">
      <c r="B23" s="38" t="s">
        <v>25</v>
      </c>
      <c r="C23" s="39" t="s">
        <v>43</v>
      </c>
      <c r="D23" s="40" t="s">
        <v>30</v>
      </c>
      <c r="E23" s="52">
        <v>16</v>
      </c>
      <c r="F23" s="44"/>
      <c r="G23" s="26">
        <f aca="true" t="shared" si="4" ref="G23:G24">SUM(K23*1.22)</f>
        <v>102.3092</v>
      </c>
      <c r="H23" s="44"/>
      <c r="I23" s="43">
        <f aca="true" t="shared" si="5" ref="I23:I24">SUM(E23*G23)</f>
        <v>1636.9472</v>
      </c>
      <c r="K23">
        <v>83.86</v>
      </c>
    </row>
    <row r="24" spans="2:11" ht="15.75" thickBot="1">
      <c r="B24" s="2" t="s">
        <v>32</v>
      </c>
      <c r="C24" s="7" t="s">
        <v>44</v>
      </c>
      <c r="D24" s="3" t="s">
        <v>48</v>
      </c>
      <c r="E24" s="53">
        <v>20</v>
      </c>
      <c r="F24" s="30"/>
      <c r="G24" s="26">
        <f t="shared" si="4"/>
        <v>92.67119999999998</v>
      </c>
      <c r="H24" s="30"/>
      <c r="I24" s="5">
        <f t="shared" si="5"/>
        <v>1853.4239999999998</v>
      </c>
      <c r="K24">
        <v>75.96</v>
      </c>
    </row>
    <row r="25" spans="2:9" ht="15.75" thickBot="1">
      <c r="B25" s="2"/>
      <c r="C25" s="3"/>
      <c r="D25" s="3"/>
      <c r="E25" s="72" t="s">
        <v>8</v>
      </c>
      <c r="F25" s="73"/>
      <c r="G25" s="73"/>
      <c r="H25" s="74"/>
      <c r="I25" s="5">
        <f>SUM(I23:I24)</f>
        <v>3490.3711999999996</v>
      </c>
    </row>
    <row r="26" spans="2:9" ht="15.75" thickBot="1">
      <c r="B26" s="2">
        <v>5</v>
      </c>
      <c r="C26" s="7" t="s">
        <v>45</v>
      </c>
      <c r="D26" s="3"/>
      <c r="E26" s="24"/>
      <c r="F26" s="24"/>
      <c r="G26" s="24"/>
      <c r="H26" s="23"/>
      <c r="I26" s="31"/>
    </row>
    <row r="27" spans="2:11" ht="15.75" thickBot="1">
      <c r="B27" s="2" t="s">
        <v>26</v>
      </c>
      <c r="C27" s="46" t="s">
        <v>46</v>
      </c>
      <c r="D27" s="48" t="s">
        <v>30</v>
      </c>
      <c r="E27" s="54">
        <v>3</v>
      </c>
      <c r="F27" s="47"/>
      <c r="G27" s="26">
        <f aca="true" t="shared" si="6" ref="G27:G28">SUM(K27*1.22)</f>
        <v>158.95379999999997</v>
      </c>
      <c r="H27" s="47"/>
      <c r="I27" s="5">
        <f aca="true" t="shared" si="7" ref="I27">SUM(E27*G27)</f>
        <v>476.8613999999999</v>
      </c>
      <c r="K27">
        <v>130.29</v>
      </c>
    </row>
    <row r="28" spans="2:11" ht="15.75" thickBot="1">
      <c r="B28" s="2" t="s">
        <v>149</v>
      </c>
      <c r="C28" s="7" t="s">
        <v>47</v>
      </c>
      <c r="D28" s="3" t="s">
        <v>30</v>
      </c>
      <c r="E28" s="55">
        <v>2</v>
      </c>
      <c r="F28" s="30"/>
      <c r="G28" s="26">
        <f t="shared" si="6"/>
        <v>164.8464</v>
      </c>
      <c r="H28" s="30"/>
      <c r="I28" s="5">
        <f aca="true" t="shared" si="8" ref="I28">SUM(E28*G28)</f>
        <v>329.6928</v>
      </c>
      <c r="K28">
        <v>135.12</v>
      </c>
    </row>
    <row r="29" spans="2:9" ht="15.75" thickBot="1">
      <c r="B29" s="2"/>
      <c r="C29" s="3"/>
      <c r="D29" s="3"/>
      <c r="E29" s="72" t="s">
        <v>8</v>
      </c>
      <c r="F29" s="73"/>
      <c r="G29" s="73"/>
      <c r="H29" s="74"/>
      <c r="I29" s="5">
        <f>SUM(I27:I28)</f>
        <v>806.5541999999998</v>
      </c>
    </row>
    <row r="30" spans="2:9" ht="15.75" thickBot="1">
      <c r="B30" s="2">
        <v>6</v>
      </c>
      <c r="C30" s="7" t="s">
        <v>28</v>
      </c>
      <c r="D30" s="3"/>
      <c r="E30" s="26"/>
      <c r="F30" s="26"/>
      <c r="G30" s="26"/>
      <c r="H30" s="26"/>
      <c r="I30" s="3"/>
    </row>
    <row r="31" spans="2:11" ht="15.75" thickBot="1">
      <c r="B31" s="2" t="s">
        <v>29</v>
      </c>
      <c r="C31" s="6" t="s">
        <v>31</v>
      </c>
      <c r="D31" s="3" t="s">
        <v>7</v>
      </c>
      <c r="E31" s="27">
        <v>863.86</v>
      </c>
      <c r="F31" s="26"/>
      <c r="G31" s="26">
        <f>SUM(K31*1.22)</f>
        <v>7.3566</v>
      </c>
      <c r="H31" s="26"/>
      <c r="I31" s="5">
        <f aca="true" t="shared" si="9" ref="I31">SUM(E31*G31)</f>
        <v>6355.072476</v>
      </c>
      <c r="K31">
        <v>6.03</v>
      </c>
    </row>
    <row r="32" spans="2:9" ht="15.75" thickBot="1">
      <c r="B32" s="2"/>
      <c r="C32" s="3"/>
      <c r="D32" s="3"/>
      <c r="E32" s="72" t="s">
        <v>8</v>
      </c>
      <c r="F32" s="73"/>
      <c r="G32" s="73"/>
      <c r="H32" s="74"/>
      <c r="I32" s="5">
        <f>SUM(I31:I31)</f>
        <v>6355.072476</v>
      </c>
    </row>
    <row r="33" spans="2:9" ht="16.5" thickBot="1">
      <c r="B33" s="65" t="s">
        <v>10</v>
      </c>
      <c r="C33" s="66"/>
      <c r="D33" s="66"/>
      <c r="E33" s="66"/>
      <c r="F33" s="66"/>
      <c r="G33" s="66"/>
      <c r="H33" s="66"/>
      <c r="I33" s="28">
        <f>SUM(I9,I13,I21,I25,I29,I32)</f>
        <v>51174.660704</v>
      </c>
    </row>
  </sheetData>
  <mergeCells count="12">
    <mergeCell ref="E13:H13"/>
    <mergeCell ref="E21:H21"/>
    <mergeCell ref="E25:H25"/>
    <mergeCell ref="E29:H29"/>
    <mergeCell ref="E32:H32"/>
    <mergeCell ref="B33:H33"/>
    <mergeCell ref="B1:I1"/>
    <mergeCell ref="B2:I2"/>
    <mergeCell ref="B3:I3"/>
    <mergeCell ref="B4:I4"/>
    <mergeCell ref="F6:H6"/>
    <mergeCell ref="E9:H9"/>
  </mergeCells>
  <printOptions/>
  <pageMargins left="0.7086614173228347" right="0.5118110236220472" top="1.44" bottom="0.88" header="0.31496062992125984" footer="0.31496062992125984"/>
  <pageSetup fitToHeight="0" fitToWidth="1" horizontalDpi="300" verticalDpi="300" orientation="portrait" paperSize="9" scale="65" r:id="rId2"/>
  <headerFooter>
    <oddHeader>&amp;C&amp;G</oddHeader>
    <oddFooter>&amp;C&amp;G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 topLeftCell="A1">
      <selection activeCell="G10" sqref="G10"/>
    </sheetView>
  </sheetViews>
  <sheetFormatPr defaultColWidth="9.140625" defaultRowHeight="15"/>
  <cols>
    <col min="1" max="1" width="6.57421875" style="0" customWidth="1"/>
    <col min="3" max="3" width="24.57421875" style="0" customWidth="1"/>
    <col min="5" max="5" width="2.57421875" style="0" customWidth="1"/>
  </cols>
  <sheetData>
    <row r="1" spans="1:12" ht="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>
      <c r="A3" s="82" t="s">
        <v>146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>
      <c r="A4" s="75" t="s">
        <v>147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ht="1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ht="15">
      <c r="A9" s="81">
        <f>'[5]Plan1'!B7</f>
        <v>1</v>
      </c>
      <c r="B9" s="77" t="str">
        <f>'[5]Plan1'!C7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ht="15">
      <c r="A10" s="81"/>
      <c r="B10" s="79"/>
      <c r="C10" s="80"/>
      <c r="D10" s="11" t="s">
        <v>16</v>
      </c>
      <c r="E10" s="12"/>
      <c r="F10" s="14">
        <f>SUM(F9*L10)</f>
        <v>1850.496</v>
      </c>
      <c r="G10" s="14"/>
      <c r="H10" s="14"/>
      <c r="I10" s="14"/>
      <c r="J10" s="14"/>
      <c r="K10" s="14"/>
      <c r="L10" s="14">
        <f>'[5]Plan1'!I9</f>
        <v>1850.496</v>
      </c>
    </row>
    <row r="11" spans="1:12" ht="15">
      <c r="A11" s="81">
        <f>'[5]Plan1'!B10</f>
        <v>2</v>
      </c>
      <c r="B11" s="77" t="str">
        <f>'[5]Plan1'!C10</f>
        <v>COBERTURA</v>
      </c>
      <c r="C11" s="78"/>
      <c r="D11" s="11" t="s">
        <v>15</v>
      </c>
      <c r="E11" s="12"/>
      <c r="F11" s="13">
        <v>0.6</v>
      </c>
      <c r="G11" s="13">
        <v>0.4</v>
      </c>
      <c r="H11" s="13"/>
      <c r="I11" s="13"/>
      <c r="J11" s="13"/>
      <c r="K11" s="13"/>
      <c r="L11" s="13">
        <f>SUM(F11:K11)</f>
        <v>1</v>
      </c>
    </row>
    <row r="12" spans="1:12" ht="15">
      <c r="A12" s="81"/>
      <c r="B12" s="79"/>
      <c r="C12" s="80"/>
      <c r="D12" s="11" t="s">
        <v>16</v>
      </c>
      <c r="E12" s="12"/>
      <c r="F12" s="14">
        <f>SUM(F11*L12)</f>
        <v>6325.803602399999</v>
      </c>
      <c r="G12" s="14">
        <f>SUM(G11*L12)</f>
        <v>4217.2024016</v>
      </c>
      <c r="H12" s="14"/>
      <c r="I12" s="14"/>
      <c r="J12" s="14"/>
      <c r="K12" s="14"/>
      <c r="L12" s="14">
        <f>'[5]Plan1'!I13</f>
        <v>10543.006003999999</v>
      </c>
    </row>
    <row r="13" spans="1:12" ht="15">
      <c r="A13" s="81">
        <f>'[5]Plan1'!B14</f>
        <v>3</v>
      </c>
      <c r="B13" s="77" t="str">
        <f>'[5]Plan1'!C14</f>
        <v>PINTURA</v>
      </c>
      <c r="C13" s="78"/>
      <c r="D13" s="11" t="s">
        <v>15</v>
      </c>
      <c r="E13" s="12"/>
      <c r="F13" s="13"/>
      <c r="G13" s="13"/>
      <c r="H13" s="13"/>
      <c r="I13" s="13"/>
      <c r="J13" s="13">
        <v>0.2</v>
      </c>
      <c r="K13" s="13">
        <v>0.8</v>
      </c>
      <c r="L13" s="13">
        <f>SUM(F13:K13)</f>
        <v>1</v>
      </c>
    </row>
    <row r="14" spans="1:12" ht="15">
      <c r="A14" s="81"/>
      <c r="B14" s="79"/>
      <c r="C14" s="80"/>
      <c r="D14" s="11" t="s">
        <v>16</v>
      </c>
      <c r="E14" s="12"/>
      <c r="F14" s="14"/>
      <c r="G14" s="14"/>
      <c r="H14" s="14"/>
      <c r="I14" s="14"/>
      <c r="J14" s="14">
        <f>SUM(J13*L14)</f>
        <v>5625.832164800001</v>
      </c>
      <c r="K14" s="14">
        <f aca="true" t="shared" si="0" ref="K14">SUM(K13*L14)</f>
        <v>22503.328659200004</v>
      </c>
      <c r="L14" s="14">
        <f>'[5]Plan1'!I21</f>
        <v>28129.160824000002</v>
      </c>
    </row>
    <row r="15" spans="1:12" ht="15">
      <c r="A15" s="81">
        <f>'[5]Plan1'!B22</f>
        <v>4</v>
      </c>
      <c r="B15" s="77" t="str">
        <f>'[5]Plan1'!C22</f>
        <v>INSTALAÇÕES ELÉTRICAS</v>
      </c>
      <c r="C15" s="78"/>
      <c r="D15" s="11" t="s">
        <v>15</v>
      </c>
      <c r="E15" s="12"/>
      <c r="F15" s="13"/>
      <c r="G15" s="13">
        <v>0.2</v>
      </c>
      <c r="H15" s="13">
        <v>0.3</v>
      </c>
      <c r="I15" s="13">
        <v>0.4</v>
      </c>
      <c r="J15" s="13">
        <v>0.1</v>
      </c>
      <c r="K15" s="13"/>
      <c r="L15" s="13">
        <f>SUM(F15:K15)</f>
        <v>1</v>
      </c>
    </row>
    <row r="16" spans="1:12" ht="15">
      <c r="A16" s="81"/>
      <c r="B16" s="79"/>
      <c r="C16" s="80"/>
      <c r="D16" s="11" t="s">
        <v>16</v>
      </c>
      <c r="E16" s="12"/>
      <c r="F16" s="14"/>
      <c r="G16" s="14">
        <f aca="true" t="shared" si="1" ref="G16">SUM(G15*L16)</f>
        <v>698.0742399999999</v>
      </c>
      <c r="H16" s="14">
        <f>SUM(H15*L16)</f>
        <v>1047.1113599999999</v>
      </c>
      <c r="I16" s="14">
        <f>SUM(I15*L16)</f>
        <v>1396.1484799999998</v>
      </c>
      <c r="J16" s="14">
        <f>SUM(J15*L16)</f>
        <v>349.03711999999996</v>
      </c>
      <c r="K16" s="14"/>
      <c r="L16" s="14">
        <f>'[5]Plan1'!I25</f>
        <v>3490.3711999999996</v>
      </c>
    </row>
    <row r="17" spans="1:12" ht="15">
      <c r="A17" s="81">
        <f>'[5]Plan1'!B26</f>
        <v>5</v>
      </c>
      <c r="B17" s="77" t="str">
        <f>'[5]Plan1'!C26</f>
        <v>INSTALAÇÕES HIDRO-SANITÁRIAS e ESGOTO</v>
      </c>
      <c r="C17" s="78"/>
      <c r="D17" s="11" t="s">
        <v>15</v>
      </c>
      <c r="E17" s="12"/>
      <c r="F17" s="13"/>
      <c r="G17" s="13">
        <v>0.4</v>
      </c>
      <c r="H17" s="13">
        <v>0.4</v>
      </c>
      <c r="I17" s="13">
        <v>0.2</v>
      </c>
      <c r="J17" s="13"/>
      <c r="K17" s="13"/>
      <c r="L17" s="13">
        <f>SUM(F17:K17)</f>
        <v>1</v>
      </c>
    </row>
    <row r="18" spans="1:12" ht="15">
      <c r="A18" s="81"/>
      <c r="B18" s="79"/>
      <c r="C18" s="80"/>
      <c r="D18" s="11" t="s">
        <v>16</v>
      </c>
      <c r="E18" s="12"/>
      <c r="F18" s="14"/>
      <c r="G18" s="14">
        <f aca="true" t="shared" si="2" ref="G18">SUM(G17*L18)</f>
        <v>322.62167999999997</v>
      </c>
      <c r="H18" s="14">
        <f>SUM(H17*L18)</f>
        <v>322.62167999999997</v>
      </c>
      <c r="I18" s="14">
        <f>SUM(I17*L18)</f>
        <v>161.31083999999998</v>
      </c>
      <c r="J18" s="14"/>
      <c r="K18" s="14"/>
      <c r="L18" s="14">
        <f>'[5]Plan1'!I29</f>
        <v>806.5541999999998</v>
      </c>
    </row>
    <row r="19" spans="1:12" ht="15">
      <c r="A19" s="81">
        <f>'[5]Plan1'!B30</f>
        <v>6</v>
      </c>
      <c r="B19" s="77" t="str">
        <f>'[5]Plan1'!C30</f>
        <v>LIMPEZA FINAL</v>
      </c>
      <c r="C19" s="78"/>
      <c r="D19" s="11" t="s">
        <v>15</v>
      </c>
      <c r="E19" s="12"/>
      <c r="F19" s="13"/>
      <c r="G19" s="13"/>
      <c r="H19" s="13"/>
      <c r="I19" s="13"/>
      <c r="J19" s="13">
        <v>0.2</v>
      </c>
      <c r="K19" s="13">
        <v>0.8</v>
      </c>
      <c r="L19" s="13">
        <f>SUM(F19:K19)</f>
        <v>1</v>
      </c>
    </row>
    <row r="20" spans="1:12" ht="15">
      <c r="A20" s="81"/>
      <c r="B20" s="79"/>
      <c r="C20" s="80"/>
      <c r="D20" s="11" t="s">
        <v>16</v>
      </c>
      <c r="E20" s="12"/>
      <c r="F20" s="14"/>
      <c r="G20" s="14"/>
      <c r="H20" s="14"/>
      <c r="I20" s="14"/>
      <c r="J20" s="14">
        <f>SUM(J19*L20)</f>
        <v>1271.0144952</v>
      </c>
      <c r="K20" s="14">
        <f>SUM(K19*L20)</f>
        <v>5084.0579808</v>
      </c>
      <c r="L20" s="14">
        <f>'[5]Plan1'!I32</f>
        <v>6355.072476</v>
      </c>
    </row>
    <row r="21" spans="1:12" ht="15">
      <c r="A21" s="15"/>
      <c r="B21" s="16"/>
      <c r="C21" s="16"/>
      <c r="D21" s="12"/>
      <c r="E21" s="12"/>
      <c r="F21" s="17"/>
      <c r="G21" s="17"/>
      <c r="H21" s="17"/>
      <c r="I21" s="17"/>
      <c r="J21" s="17"/>
      <c r="K21" s="17"/>
      <c r="L21" s="18"/>
    </row>
    <row r="22" spans="1:12" ht="15">
      <c r="A22" s="84" t="s">
        <v>17</v>
      </c>
      <c r="B22" s="85"/>
      <c r="C22" s="88" t="s">
        <v>18</v>
      </c>
      <c r="D22" s="89"/>
      <c r="E22" s="19"/>
      <c r="F22" s="14">
        <f>SUM(F10,F12,F14,F16,F18,F20)</f>
        <v>8176.2996023999995</v>
      </c>
      <c r="G22" s="14">
        <f>SUM(G10,G12,G14,G16,G18,G20)</f>
        <v>5237.8983216</v>
      </c>
      <c r="H22" s="14">
        <f aca="true" t="shared" si="3" ref="H22:K22">SUM(H10,H12,H14,H16,H18,H20)</f>
        <v>1369.7330399999998</v>
      </c>
      <c r="I22" s="14">
        <f t="shared" si="3"/>
        <v>1557.45932</v>
      </c>
      <c r="J22" s="14">
        <f t="shared" si="3"/>
        <v>7245.883780000001</v>
      </c>
      <c r="K22" s="14">
        <f t="shared" si="3"/>
        <v>27587.386640000004</v>
      </c>
      <c r="L22" s="14">
        <f>SUM(L10,,L12,L14,L16,L18,L20)</f>
        <v>51174.660704</v>
      </c>
    </row>
    <row r="23" spans="1:12" ht="15">
      <c r="A23" s="86"/>
      <c r="B23" s="87"/>
      <c r="C23" s="88" t="s">
        <v>19</v>
      </c>
      <c r="D23" s="89"/>
      <c r="E23" s="19"/>
      <c r="F23" s="20">
        <f>SUM(F22*L23/L22)</f>
        <v>0.15977242428030225</v>
      </c>
      <c r="G23" s="20">
        <f>SUM(G22*L23/L22)</f>
        <v>0.1023533571018007</v>
      </c>
      <c r="H23" s="20">
        <f>SUM(H22*L23/L22)</f>
        <v>0.02676584507169847</v>
      </c>
      <c r="I23" s="20">
        <f>SUM(I22*L23/L22)</f>
        <v>0.030434189471397182</v>
      </c>
      <c r="J23" s="20">
        <f>SUM(J22*L23/L22)</f>
        <v>0.14159124223433564</v>
      </c>
      <c r="K23" s="20">
        <f>SUM(K22*L23/L22)</f>
        <v>0.5390829418404658</v>
      </c>
      <c r="L23" s="13">
        <v>1</v>
      </c>
    </row>
    <row r="24" spans="1:12" ht="15">
      <c r="A24" s="84" t="s">
        <v>20</v>
      </c>
      <c r="B24" s="85"/>
      <c r="C24" s="88" t="s">
        <v>21</v>
      </c>
      <c r="D24" s="89"/>
      <c r="E24" s="19"/>
      <c r="F24" s="14">
        <f>SUM(F22)</f>
        <v>8176.2996023999995</v>
      </c>
      <c r="G24" s="14">
        <f>SUM(F22+G22)</f>
        <v>13414.197924</v>
      </c>
      <c r="H24" s="14">
        <f>SUM(F22+G22+H22)</f>
        <v>14783.930964</v>
      </c>
      <c r="I24" s="14">
        <f>SUM(F22+G22+H22+I22)</f>
        <v>16341.390284</v>
      </c>
      <c r="J24" s="14">
        <f>SUM(F22+G22+H22+I22+J22)</f>
        <v>23587.274064</v>
      </c>
      <c r="K24" s="14">
        <f>SUM(F22+G22+H22+I22+J22+K22)</f>
        <v>51174.66070400001</v>
      </c>
      <c r="L24" s="21"/>
    </row>
    <row r="25" spans="1:12" ht="15">
      <c r="A25" s="86"/>
      <c r="B25" s="87"/>
      <c r="C25" s="88" t="s">
        <v>22</v>
      </c>
      <c r="D25" s="89"/>
      <c r="E25" s="19"/>
      <c r="F25" s="20">
        <f>SUM(F23)</f>
        <v>0.15977242428030225</v>
      </c>
      <c r="G25" s="20">
        <f>SUM(F23+G23)</f>
        <v>0.26212578138210296</v>
      </c>
      <c r="H25" s="20">
        <f>SUM(F23+G23+H23)</f>
        <v>0.28889162645380145</v>
      </c>
      <c r="I25" s="20">
        <f>SUM(F23+G23+H23+I23)</f>
        <v>0.31932581592519865</v>
      </c>
      <c r="J25" s="20">
        <f>SUM(F23+G23+H23+I23+J23)</f>
        <v>0.4609170581595343</v>
      </c>
      <c r="K25" s="20">
        <f>SUM(F23+G23+H23+I23+J23+K23)</f>
        <v>1</v>
      </c>
      <c r="L25" s="22"/>
    </row>
    <row r="28" ht="15">
      <c r="K28" s="32"/>
    </row>
  </sheetData>
  <mergeCells count="23">
    <mergeCell ref="A24:B25"/>
    <mergeCell ref="C24:D24"/>
    <mergeCell ref="C25:D25"/>
    <mergeCell ref="A17:A18"/>
    <mergeCell ref="B17:C18"/>
    <mergeCell ref="A19:A20"/>
    <mergeCell ref="B19:C20"/>
    <mergeCell ref="A22:B23"/>
    <mergeCell ref="C22:D22"/>
    <mergeCell ref="C23:D23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rintOptions/>
  <pageMargins left="0.5118110236220472" right="0.5118110236220472" top="1.55" bottom="0.7874015748031497" header="0.31496062992125984" footer="0.31496062992125984"/>
  <pageSetup horizontalDpi="600" verticalDpi="600" orientation="landscape" paperSize="9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>
      <selection activeCell="I17" sqref="I17"/>
    </sheetView>
  </sheetViews>
  <sheetFormatPr defaultColWidth="9.140625" defaultRowHeight="15"/>
  <cols>
    <col min="1" max="1" width="6.57421875" style="0" customWidth="1"/>
    <col min="3" max="3" width="24.57421875" style="0" customWidth="1"/>
    <col min="5" max="5" width="2.57421875" style="0" customWidth="1"/>
  </cols>
  <sheetData>
    <row r="1" spans="1:12" ht="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>
      <c r="A3" s="82" t="s">
        <v>70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>
      <c r="A4" s="75" t="s">
        <v>68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ht="15">
      <c r="A8" s="9" t="s">
        <v>1</v>
      </c>
      <c r="B8" s="90" t="s">
        <v>12</v>
      </c>
      <c r="C8" s="90"/>
      <c r="D8" s="90"/>
      <c r="E8" s="10"/>
      <c r="F8" s="9" t="s">
        <v>13</v>
      </c>
      <c r="G8" s="9" t="s">
        <v>14</v>
      </c>
      <c r="H8" s="45" t="s">
        <v>23</v>
      </c>
      <c r="I8" s="45" t="s">
        <v>49</v>
      </c>
      <c r="J8" s="45" t="s">
        <v>50</v>
      </c>
      <c r="K8" s="9" t="s">
        <v>51</v>
      </c>
      <c r="L8" s="9" t="s">
        <v>10</v>
      </c>
    </row>
    <row r="9" spans="1:12" ht="15">
      <c r="A9" s="81">
        <f>'ORÇ CARLOS DE FARIA'!B7</f>
        <v>1</v>
      </c>
      <c r="B9" s="77" t="str">
        <f>'ORÇ CARLOS DE FARIA'!C7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ht="15">
      <c r="A10" s="81"/>
      <c r="B10" s="79"/>
      <c r="C10" s="80"/>
      <c r="D10" s="11" t="s">
        <v>16</v>
      </c>
      <c r="E10" s="12"/>
      <c r="F10" s="14">
        <f>SUM(F9*L10)</f>
        <v>1387.872</v>
      </c>
      <c r="G10" s="14"/>
      <c r="H10" s="14"/>
      <c r="I10" s="14"/>
      <c r="J10" s="14"/>
      <c r="K10" s="14"/>
      <c r="L10" s="14">
        <f>'ORÇ CARLOS DE FARIA'!I9</f>
        <v>1387.872</v>
      </c>
    </row>
    <row r="11" spans="1:12" ht="15">
      <c r="A11" s="81">
        <f>'ORÇ CARLOS DE FARIA'!B10</f>
        <v>2</v>
      </c>
      <c r="B11" s="77" t="str">
        <f>'ORÇ CARLOS DE FARIA'!C10</f>
        <v>COBERTURA</v>
      </c>
      <c r="C11" s="78"/>
      <c r="D11" s="11" t="s">
        <v>15</v>
      </c>
      <c r="E11" s="12"/>
      <c r="F11" s="13">
        <v>0.1</v>
      </c>
      <c r="G11" s="13">
        <v>0.3</v>
      </c>
      <c r="H11" s="13">
        <v>0.6</v>
      </c>
      <c r="I11" s="13"/>
      <c r="J11" s="13"/>
      <c r="K11" s="13"/>
      <c r="L11" s="13">
        <f>SUM(F11:K11)</f>
        <v>1</v>
      </c>
    </row>
    <row r="12" spans="1:12" ht="15">
      <c r="A12" s="81"/>
      <c r="B12" s="79"/>
      <c r="C12" s="80"/>
      <c r="D12" s="11" t="s">
        <v>16</v>
      </c>
      <c r="E12" s="12"/>
      <c r="F12" s="14">
        <f>SUM(F11*L12)</f>
        <v>449.6106992</v>
      </c>
      <c r="G12" s="14">
        <f>SUM(G11*L12)</f>
        <v>1348.8320976</v>
      </c>
      <c r="H12" s="14">
        <f>SUM(H11*L12)</f>
        <v>2697.6641952</v>
      </c>
      <c r="I12" s="14"/>
      <c r="J12" s="14"/>
      <c r="K12" s="14"/>
      <c r="L12" s="14">
        <f>'ORÇ CARLOS DE FARIA'!I13</f>
        <v>4496.106992</v>
      </c>
    </row>
    <row r="13" spans="1:12" ht="15">
      <c r="A13" s="81">
        <f>'ORÇ CARLOS DE FARIA'!B14</f>
        <v>3</v>
      </c>
      <c r="B13" s="77" t="str">
        <f>'ORÇ CARLOS DE FARIA'!C14</f>
        <v>FORRO</v>
      </c>
      <c r="C13" s="78"/>
      <c r="D13" s="11" t="s">
        <v>15</v>
      </c>
      <c r="E13" s="12"/>
      <c r="F13" s="13"/>
      <c r="G13" s="13"/>
      <c r="H13" s="13">
        <v>0.5</v>
      </c>
      <c r="I13" s="13">
        <v>0.5</v>
      </c>
      <c r="J13" s="13"/>
      <c r="K13" s="13"/>
      <c r="L13" s="13">
        <f>SUM(F13:K13)</f>
        <v>1</v>
      </c>
    </row>
    <row r="14" spans="1:12" ht="15">
      <c r="A14" s="81"/>
      <c r="B14" s="79"/>
      <c r="C14" s="80"/>
      <c r="D14" s="11" t="s">
        <v>16</v>
      </c>
      <c r="E14" s="12"/>
      <c r="F14" s="14"/>
      <c r="G14" s="14"/>
      <c r="H14" s="14">
        <f>SUM(H13*L14)</f>
        <v>7214.425409</v>
      </c>
      <c r="I14" s="14">
        <f>SUM(I13*L14)</f>
        <v>7214.425409</v>
      </c>
      <c r="J14" s="14"/>
      <c r="K14" s="14"/>
      <c r="L14" s="14">
        <f>'ORÇ CARLOS DE FARIA'!I17</f>
        <v>14428.850818</v>
      </c>
    </row>
    <row r="15" spans="1:12" ht="15">
      <c r="A15" s="81">
        <f>'ORÇ CARLOS DE FARIA'!B18</f>
        <v>4</v>
      </c>
      <c r="B15" s="77" t="str">
        <f>'ORÇ CARLOS DE FARIA'!C18</f>
        <v>PINTURA</v>
      </c>
      <c r="C15" s="78"/>
      <c r="D15" s="11" t="s">
        <v>15</v>
      </c>
      <c r="E15" s="12"/>
      <c r="F15" s="13"/>
      <c r="G15" s="13"/>
      <c r="H15" s="13"/>
      <c r="I15" s="13"/>
      <c r="J15" s="13">
        <v>0.2</v>
      </c>
      <c r="K15" s="13">
        <v>0.8</v>
      </c>
      <c r="L15" s="13">
        <f>SUM(F15:K15)</f>
        <v>1</v>
      </c>
    </row>
    <row r="16" spans="1:12" ht="15">
      <c r="A16" s="81"/>
      <c r="B16" s="79"/>
      <c r="C16" s="80"/>
      <c r="D16" s="11" t="s">
        <v>16</v>
      </c>
      <c r="E16" s="12"/>
      <c r="F16" s="14"/>
      <c r="G16" s="14"/>
      <c r="H16" s="14"/>
      <c r="I16" s="14"/>
      <c r="J16" s="14">
        <f>SUM(J15*L16)</f>
        <v>3916.3519144000006</v>
      </c>
      <c r="K16" s="14">
        <f aca="true" t="shared" si="0" ref="K16:K18">SUM(K15*L16)</f>
        <v>15665.407657600002</v>
      </c>
      <c r="L16" s="14">
        <f>'ORÇ CARLOS DE FARIA'!I25</f>
        <v>19581.759572000003</v>
      </c>
    </row>
    <row r="17" spans="1:12" ht="15">
      <c r="A17" s="81">
        <f>'ORÇ CARLOS DE FARIA'!B26</f>
        <v>5</v>
      </c>
      <c r="B17" s="77" t="str">
        <f>'ORÇ CARLOS DE FARIA'!C26</f>
        <v>INSTALAÇÕES ELÉTRICAS</v>
      </c>
      <c r="C17" s="78"/>
      <c r="D17" s="11" t="s">
        <v>15</v>
      </c>
      <c r="E17" s="12"/>
      <c r="F17" s="13"/>
      <c r="G17" s="13"/>
      <c r="H17" s="13">
        <v>0.2</v>
      </c>
      <c r="I17" s="13">
        <v>0.2</v>
      </c>
      <c r="J17" s="13">
        <v>0.3</v>
      </c>
      <c r="K17" s="13">
        <v>0.3</v>
      </c>
      <c r="L17" s="13">
        <f>SUM(F17:K17)</f>
        <v>1</v>
      </c>
    </row>
    <row r="18" spans="1:12" ht="15">
      <c r="A18" s="81"/>
      <c r="B18" s="79"/>
      <c r="C18" s="80"/>
      <c r="D18" s="11" t="s">
        <v>16</v>
      </c>
      <c r="E18" s="12"/>
      <c r="F18" s="14"/>
      <c r="G18" s="14"/>
      <c r="H18" s="14">
        <f>SUM(H17*L18)</f>
        <v>592.8956000000001</v>
      </c>
      <c r="I18" s="14">
        <f>SUM(I17*L18)</f>
        <v>592.8956000000001</v>
      </c>
      <c r="J18" s="14">
        <f>SUM(J17*L18)</f>
        <v>889.3434</v>
      </c>
      <c r="K18" s="14">
        <f t="shared" si="0"/>
        <v>889.3434</v>
      </c>
      <c r="L18" s="14">
        <f>'ORÇ CARLOS DE FARIA'!I30</f>
        <v>2964.478</v>
      </c>
    </row>
    <row r="19" spans="1:12" ht="15">
      <c r="A19" s="81">
        <f>'ORÇ CARLOS DE FARIA'!B31</f>
        <v>6</v>
      </c>
      <c r="B19" s="77" t="str">
        <f>'ORÇ CARLOS DE FARIA'!C31</f>
        <v>INSTALAÇÕES HIDRO-SANITÁRIAS e ESGOTO</v>
      </c>
      <c r="C19" s="78"/>
      <c r="D19" s="11" t="s">
        <v>15</v>
      </c>
      <c r="E19" s="12"/>
      <c r="F19" s="13"/>
      <c r="G19" s="13">
        <v>0.2</v>
      </c>
      <c r="H19" s="13">
        <v>0.4</v>
      </c>
      <c r="I19" s="13">
        <v>0.4</v>
      </c>
      <c r="J19" s="13"/>
      <c r="K19" s="13"/>
      <c r="L19" s="13">
        <f>SUM(F19:K19)</f>
        <v>1</v>
      </c>
    </row>
    <row r="20" spans="1:12" ht="15">
      <c r="A20" s="81"/>
      <c r="B20" s="79"/>
      <c r="C20" s="80"/>
      <c r="D20" s="11" t="s">
        <v>16</v>
      </c>
      <c r="E20" s="12"/>
      <c r="F20" s="14"/>
      <c r="G20" s="14">
        <f>SUM(G19*L20)</f>
        <v>227.24939999999998</v>
      </c>
      <c r="H20" s="14">
        <f>SUM(H19*L20)</f>
        <v>454.49879999999996</v>
      </c>
      <c r="I20" s="14">
        <f>SUM(I19*L20)</f>
        <v>454.49879999999996</v>
      </c>
      <c r="J20" s="14"/>
      <c r="K20" s="14"/>
      <c r="L20" s="14">
        <f>'ORÇ CARLOS DE FARIA'!I34</f>
        <v>1136.2469999999998</v>
      </c>
    </row>
    <row r="21" spans="1:12" ht="15">
      <c r="A21" s="81">
        <f>'ORÇ CARLOS DE FARIA'!B35</f>
        <v>7</v>
      </c>
      <c r="B21" s="77" t="str">
        <f>'ORÇ CARLOS DE FARIA'!C35</f>
        <v>LIMPEZA FINAL</v>
      </c>
      <c r="C21" s="78"/>
      <c r="D21" s="11" t="s">
        <v>15</v>
      </c>
      <c r="E21" s="12"/>
      <c r="F21" s="13"/>
      <c r="G21" s="13"/>
      <c r="H21" s="13"/>
      <c r="I21" s="13"/>
      <c r="J21" s="13">
        <v>0.2</v>
      </c>
      <c r="K21" s="13">
        <v>0.8</v>
      </c>
      <c r="L21" s="13">
        <f>SUM(F21:K21)</f>
        <v>1</v>
      </c>
    </row>
    <row r="22" spans="1:12" ht="15">
      <c r="A22" s="81"/>
      <c r="B22" s="79"/>
      <c r="C22" s="80"/>
      <c r="D22" s="11" t="s">
        <v>16</v>
      </c>
      <c r="E22" s="12"/>
      <c r="F22" s="14"/>
      <c r="G22" s="14"/>
      <c r="H22" s="14"/>
      <c r="I22" s="14"/>
      <c r="J22" s="14">
        <f>SUM(J21*L22)</f>
        <v>497.4532920000001</v>
      </c>
      <c r="K22" s="14">
        <f>SUM(K21*L22)</f>
        <v>1989.8131680000004</v>
      </c>
      <c r="L22" s="14">
        <f>'ORÇ CARLOS DE FARIA'!I37</f>
        <v>2487.2664600000003</v>
      </c>
    </row>
    <row r="23" spans="1:12" ht="15">
      <c r="A23" s="15"/>
      <c r="B23" s="16"/>
      <c r="C23" s="16"/>
      <c r="D23" s="12"/>
      <c r="E23" s="12"/>
      <c r="F23" s="17"/>
      <c r="G23" s="17"/>
      <c r="H23" s="17"/>
      <c r="I23" s="17"/>
      <c r="J23" s="17"/>
      <c r="K23" s="17"/>
      <c r="L23" s="18"/>
    </row>
    <row r="24" spans="1:12" ht="15">
      <c r="A24" s="84" t="s">
        <v>17</v>
      </c>
      <c r="B24" s="85"/>
      <c r="C24" s="88" t="s">
        <v>18</v>
      </c>
      <c r="D24" s="89"/>
      <c r="E24" s="19"/>
      <c r="F24" s="14">
        <f>SUM(F10,F12,F16,F18,F20,F22)</f>
        <v>1837.4826992</v>
      </c>
      <c r="G24" s="14">
        <f>SUM(G10,G12,G16,G18,G20,G22)</f>
        <v>1576.0814976</v>
      </c>
      <c r="H24" s="14">
        <f aca="true" t="shared" si="1" ref="H24:K24">SUM(H10,H12,H16,H18,H20,H22)</f>
        <v>3745.0585951999997</v>
      </c>
      <c r="I24" s="14">
        <f t="shared" si="1"/>
        <v>1047.3944000000001</v>
      </c>
      <c r="J24" s="14">
        <f t="shared" si="1"/>
        <v>5303.148606400001</v>
      </c>
      <c r="K24" s="14">
        <f t="shared" si="1"/>
        <v>18544.564225600003</v>
      </c>
      <c r="L24" s="14">
        <f>SUM(L10,,L12,L14,L16,L18,L20,L22)</f>
        <v>46482.58084200001</v>
      </c>
    </row>
    <row r="25" spans="1:12" ht="15">
      <c r="A25" s="86"/>
      <c r="B25" s="87"/>
      <c r="C25" s="88" t="s">
        <v>19</v>
      </c>
      <c r="D25" s="89"/>
      <c r="E25" s="19"/>
      <c r="F25" s="20">
        <f>SUM(F24*L25/L24)</f>
        <v>0.039530565341150674</v>
      </c>
      <c r="G25" s="20">
        <f>SUM(G24*L25/L24)</f>
        <v>0.03390692747800072</v>
      </c>
      <c r="H25" s="20">
        <f>SUM(H24*L25/L24)</f>
        <v>0.08056907614338181</v>
      </c>
      <c r="I25" s="20">
        <f>SUM(I24*L25/L24)</f>
        <v>0.022533051758899147</v>
      </c>
      <c r="J25" s="20">
        <f>SUM(J24*L25/L24)</f>
        <v>0.11408894494103185</v>
      </c>
      <c r="K25" s="20">
        <f>SUM(K24*L25/L24)</f>
        <v>0.39895728442091566</v>
      </c>
      <c r="L25" s="13">
        <v>1</v>
      </c>
    </row>
    <row r="26" spans="1:12" ht="15">
      <c r="A26" s="84" t="s">
        <v>20</v>
      </c>
      <c r="B26" s="85"/>
      <c r="C26" s="88" t="s">
        <v>21</v>
      </c>
      <c r="D26" s="89"/>
      <c r="E26" s="19"/>
      <c r="F26" s="14">
        <f>SUM(F24)</f>
        <v>1837.4826992</v>
      </c>
      <c r="G26" s="14">
        <f>SUM(F24+G24)</f>
        <v>3413.5641968</v>
      </c>
      <c r="H26" s="14">
        <f>SUM(F24+G24+H24)</f>
        <v>7158.622792</v>
      </c>
      <c r="I26" s="14">
        <f>SUM(F24+G24+H24+I24)</f>
        <v>8206.017192</v>
      </c>
      <c r="J26" s="14">
        <f>SUM(F24+G24+H24+I24+J24)</f>
        <v>13509.165798400001</v>
      </c>
      <c r="K26" s="14">
        <f>SUM(F24+G24+H24+I24+J24+K24)</f>
        <v>32053.730024000004</v>
      </c>
      <c r="L26" s="21"/>
    </row>
    <row r="27" spans="1:12" ht="15">
      <c r="A27" s="86"/>
      <c r="B27" s="87"/>
      <c r="C27" s="88" t="s">
        <v>22</v>
      </c>
      <c r="D27" s="89"/>
      <c r="E27" s="19"/>
      <c r="F27" s="20">
        <f>SUM(F25)</f>
        <v>0.039530565341150674</v>
      </c>
      <c r="G27" s="20">
        <f>SUM(F25+G25)</f>
        <v>0.07343749281915139</v>
      </c>
      <c r="H27" s="20">
        <f>SUM(F25+G25+H25)</f>
        <v>0.1540065689625332</v>
      </c>
      <c r="I27" s="20">
        <f>SUM(F25+G25+H25+I25)</f>
        <v>0.17653962072143234</v>
      </c>
      <c r="J27" s="20">
        <f>SUM(F25+G25+H25+I25+J25)</f>
        <v>0.2906285656624642</v>
      </c>
      <c r="K27" s="20">
        <f>SUM(F25+G25+H25+I25+J25+K25)</f>
        <v>0.6895858500833798</v>
      </c>
      <c r="L27" s="22"/>
    </row>
    <row r="30" ht="15">
      <c r="K30" s="32"/>
    </row>
  </sheetData>
  <mergeCells count="25">
    <mergeCell ref="A21:A22"/>
    <mergeCell ref="B21:C22"/>
    <mergeCell ref="B8:D8"/>
    <mergeCell ref="A9:A10"/>
    <mergeCell ref="B9:C10"/>
    <mergeCell ref="A11:A12"/>
    <mergeCell ref="A19:A20"/>
    <mergeCell ref="B11:C12"/>
    <mergeCell ref="B19:C20"/>
    <mergeCell ref="A13:A14"/>
    <mergeCell ref="B13:C14"/>
    <mergeCell ref="A24:B25"/>
    <mergeCell ref="C24:D24"/>
    <mergeCell ref="C25:D25"/>
    <mergeCell ref="A26:B27"/>
    <mergeCell ref="C26:D26"/>
    <mergeCell ref="C27:D27"/>
    <mergeCell ref="A2:L2"/>
    <mergeCell ref="B15:C16"/>
    <mergeCell ref="B17:C18"/>
    <mergeCell ref="A15:A16"/>
    <mergeCell ref="A17:A18"/>
    <mergeCell ref="A5:L5"/>
    <mergeCell ref="A4:L4"/>
    <mergeCell ref="A3:L3"/>
  </mergeCells>
  <printOptions/>
  <pageMargins left="0.5118110236220472" right="0.5118110236220472" top="1.55" bottom="0.7874015748031497" header="0.31496062992125984" footer="0.31496062992125984"/>
  <pageSetup horizontalDpi="600" verticalDpi="600" orientation="landscape" paperSize="9" r:id="rId2"/>
  <headerFooter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"/>
  <sheetViews>
    <sheetView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5.8515625" style="0" customWidth="1"/>
    <col min="3" max="3" width="62.8515625" style="0" customWidth="1"/>
    <col min="5" max="5" width="11.28125" style="60" bestFit="1" customWidth="1"/>
    <col min="6" max="6" width="8.140625" style="0" customWidth="1"/>
    <col min="7" max="7" width="12.421875" style="0" bestFit="1" customWidth="1"/>
    <col min="8" max="8" width="7.140625" style="0" customWidth="1"/>
    <col min="9" max="9" width="21.00390625" style="0" customWidth="1"/>
  </cols>
  <sheetData>
    <row r="1" spans="2:9" ht="15.75">
      <c r="B1" s="67" t="s">
        <v>69</v>
      </c>
      <c r="C1" s="67"/>
      <c r="D1" s="67"/>
      <c r="E1" s="67"/>
      <c r="F1" s="67"/>
      <c r="G1" s="67"/>
      <c r="H1" s="67"/>
      <c r="I1" s="67"/>
    </row>
    <row r="2" spans="2:9" ht="29.25" customHeight="1">
      <c r="B2" s="68" t="s">
        <v>71</v>
      </c>
      <c r="C2" s="68"/>
      <c r="D2" s="68"/>
      <c r="E2" s="68"/>
      <c r="F2" s="68"/>
      <c r="G2" s="68"/>
      <c r="H2" s="68"/>
      <c r="I2" s="68"/>
    </row>
    <row r="3" spans="2:9" ht="15.75">
      <c r="B3" s="67" t="s">
        <v>72</v>
      </c>
      <c r="C3" s="67"/>
      <c r="D3" s="67"/>
      <c r="E3" s="67"/>
      <c r="F3" s="67"/>
      <c r="G3" s="67"/>
      <c r="H3" s="67"/>
      <c r="I3" s="67"/>
    </row>
    <row r="4" spans="2:9" ht="15.75">
      <c r="B4" s="67" t="s">
        <v>0</v>
      </c>
      <c r="C4" s="67"/>
      <c r="D4" s="67"/>
      <c r="E4" s="67"/>
      <c r="F4" s="67"/>
      <c r="G4" s="67"/>
      <c r="H4" s="67"/>
      <c r="I4" s="67"/>
    </row>
    <row r="5" spans="2:9" ht="6.75" customHeight="1" thickBot="1">
      <c r="B5" s="1"/>
      <c r="C5" s="1"/>
      <c r="D5" s="1"/>
      <c r="E5" s="91"/>
      <c r="F5" s="1"/>
      <c r="G5" s="1"/>
      <c r="H5" s="1"/>
      <c r="I5" s="1"/>
    </row>
    <row r="6" spans="2:9" ht="15.75" thickBot="1">
      <c r="B6" s="2" t="s">
        <v>1</v>
      </c>
      <c r="C6" s="3" t="s">
        <v>11</v>
      </c>
      <c r="D6" s="3" t="s">
        <v>2</v>
      </c>
      <c r="E6" s="92" t="s">
        <v>3</v>
      </c>
      <c r="F6" s="69" t="s">
        <v>4</v>
      </c>
      <c r="G6" s="70"/>
      <c r="H6" s="71"/>
      <c r="I6" s="3" t="s">
        <v>5</v>
      </c>
    </row>
    <row r="7" spans="2:9" ht="15.75" thickBot="1">
      <c r="B7" s="29">
        <v>1</v>
      </c>
      <c r="C7" s="4" t="s">
        <v>24</v>
      </c>
      <c r="D7" s="61"/>
      <c r="E7" s="93"/>
      <c r="F7" s="61"/>
      <c r="G7" s="61"/>
      <c r="H7" s="61"/>
      <c r="I7" s="8"/>
    </row>
    <row r="8" spans="2:11" ht="15.75" thickBot="1">
      <c r="B8" s="2" t="s">
        <v>6</v>
      </c>
      <c r="C8" s="6" t="s">
        <v>33</v>
      </c>
      <c r="D8" s="3" t="s">
        <v>7</v>
      </c>
      <c r="E8" s="51">
        <v>50</v>
      </c>
      <c r="F8" s="3"/>
      <c r="G8" s="26">
        <f>SUM(K8*1.22)</f>
        <v>23.1312</v>
      </c>
      <c r="H8" s="3"/>
      <c r="I8" s="5">
        <f>SUM(E8*G8)</f>
        <v>1156.56</v>
      </c>
      <c r="K8" s="60">
        <v>18.96</v>
      </c>
    </row>
    <row r="9" spans="2:11" ht="15.75" thickBot="1">
      <c r="B9" s="2"/>
      <c r="C9" s="3"/>
      <c r="D9" s="3"/>
      <c r="E9" s="72" t="s">
        <v>8</v>
      </c>
      <c r="F9" s="73"/>
      <c r="G9" s="73"/>
      <c r="H9" s="74"/>
      <c r="I9" s="5">
        <f>SUM(I8:I8)</f>
        <v>1156.56</v>
      </c>
      <c r="K9" s="94"/>
    </row>
    <row r="10" spans="2:9" ht="15.75" thickBot="1">
      <c r="B10" s="29">
        <v>2</v>
      </c>
      <c r="C10" s="4" t="s">
        <v>73</v>
      </c>
      <c r="D10" s="61"/>
      <c r="E10" s="93"/>
      <c r="F10" s="61"/>
      <c r="G10" s="61"/>
      <c r="H10" s="61"/>
      <c r="I10" s="8"/>
    </row>
    <row r="11" spans="2:11" ht="15.75" thickBot="1">
      <c r="B11" s="95" t="s">
        <v>9</v>
      </c>
      <c r="C11" s="6" t="s">
        <v>74</v>
      </c>
      <c r="D11" s="3" t="s">
        <v>75</v>
      </c>
      <c r="E11" s="51">
        <v>0.29</v>
      </c>
      <c r="F11" s="3"/>
      <c r="G11" s="26">
        <f aca="true" t="shared" si="0" ref="G11:G12">SUM(K11*1.22)</f>
        <v>62.11019999999999</v>
      </c>
      <c r="H11" s="3"/>
      <c r="I11" s="5">
        <f aca="true" t="shared" si="1" ref="I11:I12">SUM(E11*G11)</f>
        <v>18.011957999999996</v>
      </c>
      <c r="K11" s="60">
        <v>50.91</v>
      </c>
    </row>
    <row r="12" spans="2:11" ht="15.75" thickBot="1">
      <c r="B12" s="2" t="s">
        <v>60</v>
      </c>
      <c r="C12" s="6" t="s">
        <v>76</v>
      </c>
      <c r="D12" s="3" t="s">
        <v>7</v>
      </c>
      <c r="E12" s="51">
        <v>1.47</v>
      </c>
      <c r="F12" s="3"/>
      <c r="G12" s="26">
        <f t="shared" si="0"/>
        <v>11.9316</v>
      </c>
      <c r="H12" s="3"/>
      <c r="I12" s="5">
        <f t="shared" si="1"/>
        <v>17.539452</v>
      </c>
      <c r="K12" s="60">
        <v>9.78</v>
      </c>
    </row>
    <row r="13" spans="2:9" ht="15.75" thickBot="1">
      <c r="B13" s="2"/>
      <c r="C13" s="3"/>
      <c r="D13" s="3"/>
      <c r="E13" s="72" t="s">
        <v>8</v>
      </c>
      <c r="F13" s="73"/>
      <c r="G13" s="73"/>
      <c r="H13" s="74"/>
      <c r="I13" s="5">
        <f>SUM(I11:I12)</f>
        <v>35.55141</v>
      </c>
    </row>
    <row r="14" spans="2:9" ht="15.75" thickBot="1">
      <c r="B14" s="29">
        <v>3</v>
      </c>
      <c r="C14" s="4" t="s">
        <v>77</v>
      </c>
      <c r="D14" s="61"/>
      <c r="E14" s="93"/>
      <c r="F14" s="61"/>
      <c r="G14" s="61"/>
      <c r="H14" s="61"/>
      <c r="I14" s="8"/>
    </row>
    <row r="15" spans="2:11" ht="15.75" thickBot="1">
      <c r="B15" s="95" t="s">
        <v>58</v>
      </c>
      <c r="C15" s="6" t="s">
        <v>78</v>
      </c>
      <c r="D15" s="3" t="s">
        <v>75</v>
      </c>
      <c r="E15" s="51">
        <v>9.48</v>
      </c>
      <c r="F15" s="3"/>
      <c r="G15" s="26">
        <f aca="true" t="shared" si="2" ref="G15:G16">SUM(K15*1.22)</f>
        <v>101.6382</v>
      </c>
      <c r="H15" s="3"/>
      <c r="I15" s="5">
        <f aca="true" t="shared" si="3" ref="I15:I16">SUM(E15*G15)</f>
        <v>963.530136</v>
      </c>
      <c r="K15" s="60">
        <v>83.31</v>
      </c>
    </row>
    <row r="16" spans="2:11" ht="15.75" thickBot="1">
      <c r="B16" s="2" t="s">
        <v>59</v>
      </c>
      <c r="C16" s="6" t="s">
        <v>79</v>
      </c>
      <c r="D16" s="3" t="s">
        <v>7</v>
      </c>
      <c r="E16" s="51">
        <v>0.72</v>
      </c>
      <c r="F16" s="3"/>
      <c r="G16" s="26">
        <f t="shared" si="2"/>
        <v>179.58399999999997</v>
      </c>
      <c r="H16" s="3"/>
      <c r="I16" s="5">
        <f t="shared" si="3"/>
        <v>129.30047999999996</v>
      </c>
      <c r="K16" s="60">
        <v>147.2</v>
      </c>
    </row>
    <row r="17" spans="2:9" ht="15.75" thickBot="1">
      <c r="B17" s="2"/>
      <c r="C17" s="3"/>
      <c r="D17" s="3"/>
      <c r="E17" s="72" t="s">
        <v>8</v>
      </c>
      <c r="F17" s="73"/>
      <c r="G17" s="73"/>
      <c r="H17" s="74"/>
      <c r="I17" s="5">
        <f>SUM(I15:I16)</f>
        <v>1092.830616</v>
      </c>
    </row>
    <row r="18" spans="2:11" ht="15.75" thickBot="1">
      <c r="B18" s="2">
        <v>4</v>
      </c>
      <c r="C18" s="7" t="s">
        <v>35</v>
      </c>
      <c r="D18" s="3"/>
      <c r="E18" s="96"/>
      <c r="F18" s="24"/>
      <c r="G18" s="24"/>
      <c r="H18" s="23"/>
      <c r="I18" s="31"/>
      <c r="K18" s="60"/>
    </row>
    <row r="19" spans="2:11" ht="15.75" thickBot="1">
      <c r="B19" s="2" t="s">
        <v>25</v>
      </c>
      <c r="C19" s="97" t="s">
        <v>67</v>
      </c>
      <c r="D19" s="98" t="s">
        <v>7</v>
      </c>
      <c r="E19" s="99">
        <v>32.78</v>
      </c>
      <c r="F19" s="24"/>
      <c r="G19" s="26">
        <f aca="true" t="shared" si="4" ref="G19:G20">SUM(K19*1.22)</f>
        <v>59.8044</v>
      </c>
      <c r="H19" s="23"/>
      <c r="I19" s="31">
        <f>SUM(E19*G19)</f>
        <v>1960.388232</v>
      </c>
      <c r="K19" s="60">
        <v>49.02</v>
      </c>
    </row>
    <row r="20" spans="2:11" ht="15.75" thickBot="1">
      <c r="B20" s="2" t="s">
        <v>32</v>
      </c>
      <c r="C20" s="46" t="s">
        <v>34</v>
      </c>
      <c r="D20" s="48" t="s">
        <v>7</v>
      </c>
      <c r="E20" s="100">
        <v>327.8</v>
      </c>
      <c r="F20" s="47"/>
      <c r="G20" s="26">
        <f t="shared" si="4"/>
        <v>19.52</v>
      </c>
      <c r="H20" s="47"/>
      <c r="I20" s="5">
        <f>SUM(E20*G20)</f>
        <v>6398.656</v>
      </c>
      <c r="K20" s="60">
        <v>16</v>
      </c>
    </row>
    <row r="21" spans="2:11" ht="15.75" thickBot="1">
      <c r="B21" s="2"/>
      <c r="C21" s="3"/>
      <c r="D21" s="3"/>
      <c r="E21" s="72" t="s">
        <v>8</v>
      </c>
      <c r="F21" s="73"/>
      <c r="G21" s="73"/>
      <c r="H21" s="74"/>
      <c r="I21" s="5">
        <f>SUM(I19:I20)</f>
        <v>8359.044232</v>
      </c>
      <c r="K21" s="60"/>
    </row>
    <row r="22" spans="2:9" ht="15.75" thickBot="1">
      <c r="B22" s="2">
        <v>5</v>
      </c>
      <c r="C22" s="7" t="s">
        <v>80</v>
      </c>
      <c r="D22" s="3"/>
      <c r="E22" s="96"/>
      <c r="F22" s="24"/>
      <c r="G22" s="24"/>
      <c r="H22" s="23"/>
      <c r="I22" s="31"/>
    </row>
    <row r="23" spans="2:11" ht="15.75" thickBot="1">
      <c r="B23" s="2" t="s">
        <v>26</v>
      </c>
      <c r="C23" s="97" t="s">
        <v>81</v>
      </c>
      <c r="D23" s="3" t="s">
        <v>7</v>
      </c>
      <c r="E23" s="99">
        <v>5.8</v>
      </c>
      <c r="F23" s="24"/>
      <c r="G23" s="26">
        <f aca="true" t="shared" si="5" ref="G23:G24">SUM(K23*1.22)</f>
        <v>610.2684</v>
      </c>
      <c r="H23" s="23"/>
      <c r="I23" s="31">
        <f>SUM(E23*G23)</f>
        <v>3539.55672</v>
      </c>
      <c r="K23" s="60">
        <v>500.22</v>
      </c>
    </row>
    <row r="24" spans="2:11" ht="15.75" thickBot="1">
      <c r="B24" s="2" t="s">
        <v>53</v>
      </c>
      <c r="C24" s="46" t="s">
        <v>82</v>
      </c>
      <c r="D24" s="48" t="s">
        <v>7</v>
      </c>
      <c r="E24" s="100">
        <v>1.47</v>
      </c>
      <c r="F24" s="47"/>
      <c r="G24" s="26">
        <f t="shared" si="5"/>
        <v>414.3974</v>
      </c>
      <c r="H24" s="47"/>
      <c r="I24" s="5">
        <f>SUM(E24*G24)</f>
        <v>609.164178</v>
      </c>
      <c r="K24" s="60">
        <v>339.67</v>
      </c>
    </row>
    <row r="25" spans="2:9" ht="15.75" thickBot="1">
      <c r="B25" s="2"/>
      <c r="C25" s="3"/>
      <c r="D25" s="3"/>
      <c r="E25" s="72" t="s">
        <v>8</v>
      </c>
      <c r="F25" s="73"/>
      <c r="G25" s="73"/>
      <c r="H25" s="74"/>
      <c r="I25" s="5">
        <f>SUM(I23:I24)</f>
        <v>4148.720898</v>
      </c>
    </row>
    <row r="26" spans="2:9" ht="15.75" thickBot="1">
      <c r="B26" s="2">
        <v>6</v>
      </c>
      <c r="C26" s="7" t="s">
        <v>83</v>
      </c>
      <c r="D26" s="3"/>
      <c r="E26" s="96"/>
      <c r="F26" s="24"/>
      <c r="G26" s="24"/>
      <c r="H26" s="23"/>
      <c r="I26" s="31"/>
    </row>
    <row r="27" spans="2:11" ht="15.75" thickBot="1">
      <c r="B27" s="2" t="s">
        <v>29</v>
      </c>
      <c r="C27" s="46" t="s">
        <v>84</v>
      </c>
      <c r="D27" s="48" t="s">
        <v>7</v>
      </c>
      <c r="E27" s="100">
        <v>19.96</v>
      </c>
      <c r="F27" s="47"/>
      <c r="G27" s="26">
        <f aca="true" t="shared" si="6" ref="G27:G28">SUM(K27*1.22)</f>
        <v>11.7608</v>
      </c>
      <c r="H27" s="47"/>
      <c r="I27" s="5">
        <f>SUM(E27*G27)</f>
        <v>234.745568</v>
      </c>
      <c r="K27" s="60">
        <v>9.64</v>
      </c>
    </row>
    <row r="28" spans="2:11" ht="15.75" thickBot="1">
      <c r="B28" s="2" t="s">
        <v>57</v>
      </c>
      <c r="C28" s="46" t="s">
        <v>85</v>
      </c>
      <c r="D28" s="48" t="s">
        <v>7</v>
      </c>
      <c r="E28" s="100">
        <v>19.96</v>
      </c>
      <c r="F28" s="47"/>
      <c r="G28" s="26">
        <f t="shared" si="6"/>
        <v>47.8972</v>
      </c>
      <c r="H28" s="47"/>
      <c r="I28" s="5">
        <f>SUM(E28*G28)</f>
        <v>956.028112</v>
      </c>
      <c r="K28" s="60">
        <v>39.26</v>
      </c>
    </row>
    <row r="29" spans="2:11" ht="15.75" thickBot="1">
      <c r="B29" s="2"/>
      <c r="C29" s="3"/>
      <c r="D29" s="3"/>
      <c r="E29" s="72" t="s">
        <v>8</v>
      </c>
      <c r="F29" s="73"/>
      <c r="G29" s="73"/>
      <c r="H29" s="74"/>
      <c r="I29" s="5">
        <f>SUM(I27:I28)</f>
        <v>1190.77368</v>
      </c>
      <c r="K29" s="60"/>
    </row>
    <row r="30" spans="2:9" ht="15.75" thickBot="1">
      <c r="B30" s="2">
        <v>7</v>
      </c>
      <c r="C30" s="7" t="s">
        <v>61</v>
      </c>
      <c r="D30" s="3"/>
      <c r="E30" s="24"/>
      <c r="F30" s="24"/>
      <c r="G30" s="24"/>
      <c r="H30" s="24"/>
      <c r="I30" s="5"/>
    </row>
    <row r="31" spans="2:11" ht="15.75" thickBot="1">
      <c r="B31" s="2" t="s">
        <v>56</v>
      </c>
      <c r="C31" s="7" t="s">
        <v>86</v>
      </c>
      <c r="D31" s="3"/>
      <c r="E31" s="101">
        <v>90.84</v>
      </c>
      <c r="F31" s="24"/>
      <c r="G31" s="26">
        <f aca="true" t="shared" si="7" ref="G31:G32">SUM(K31*1.22)</f>
        <v>57.7182</v>
      </c>
      <c r="H31" s="24"/>
      <c r="I31" s="5">
        <f aca="true" t="shared" si="8" ref="I31:I32">SUM(E31*G31)</f>
        <v>5243.121288</v>
      </c>
      <c r="K31" s="60">
        <v>47.31</v>
      </c>
    </row>
    <row r="32" spans="2:11" ht="15.75" thickBot="1">
      <c r="B32" s="2" t="s">
        <v>87</v>
      </c>
      <c r="C32" s="7" t="s">
        <v>88</v>
      </c>
      <c r="D32" s="3"/>
      <c r="E32" s="101">
        <v>90.84</v>
      </c>
      <c r="F32" s="24"/>
      <c r="G32" s="26">
        <f t="shared" si="7"/>
        <v>40.9676</v>
      </c>
      <c r="H32" s="30"/>
      <c r="I32" s="5">
        <f t="shared" si="8"/>
        <v>3721.496784</v>
      </c>
      <c r="K32" s="60">
        <v>33.58</v>
      </c>
    </row>
    <row r="33" spans="2:9" ht="15.75" thickBot="1">
      <c r="B33" s="2"/>
      <c r="C33" s="3"/>
      <c r="D33" s="3"/>
      <c r="E33" s="72" t="s">
        <v>8</v>
      </c>
      <c r="F33" s="73"/>
      <c r="G33" s="73"/>
      <c r="H33" s="74"/>
      <c r="I33" s="5">
        <f>SUM(I31:I32)</f>
        <v>8964.618072000001</v>
      </c>
    </row>
    <row r="34" spans="2:9" ht="15.75" thickBot="1">
      <c r="B34" s="2">
        <v>8</v>
      </c>
      <c r="C34" s="7" t="s">
        <v>89</v>
      </c>
      <c r="D34" s="3"/>
      <c r="E34" s="96"/>
      <c r="F34" s="24"/>
      <c r="G34" s="24"/>
      <c r="H34" s="24"/>
      <c r="I34" s="5"/>
    </row>
    <row r="35" spans="2:11" ht="15.75" thickBot="1">
      <c r="B35" s="2" t="s">
        <v>90</v>
      </c>
      <c r="C35" s="7" t="s">
        <v>91</v>
      </c>
      <c r="D35" s="3" t="s">
        <v>7</v>
      </c>
      <c r="E35" s="55">
        <v>2.75</v>
      </c>
      <c r="F35" s="24"/>
      <c r="G35" s="26">
        <f aca="true" t="shared" si="9" ref="G35:G37">SUM(K35*1.22)</f>
        <v>38.8204</v>
      </c>
      <c r="H35" s="30"/>
      <c r="I35" s="5">
        <f aca="true" t="shared" si="10" ref="I35:I36">SUM(E35*G35)</f>
        <v>106.7561</v>
      </c>
      <c r="K35" s="60">
        <v>31.82</v>
      </c>
    </row>
    <row r="36" spans="2:11" ht="15.75" thickBot="1">
      <c r="B36" s="2" t="s">
        <v>92</v>
      </c>
      <c r="C36" s="7" t="s">
        <v>93</v>
      </c>
      <c r="D36" s="3" t="s">
        <v>7</v>
      </c>
      <c r="E36" s="55">
        <v>2.75</v>
      </c>
      <c r="F36" s="24"/>
      <c r="G36" s="26">
        <f t="shared" si="9"/>
        <v>92.964</v>
      </c>
      <c r="H36" s="30"/>
      <c r="I36" s="5">
        <f t="shared" si="10"/>
        <v>255.651</v>
      </c>
      <c r="K36" s="60">
        <v>76.2</v>
      </c>
    </row>
    <row r="37" spans="2:11" ht="15.75" thickBot="1">
      <c r="B37" s="2" t="s">
        <v>29</v>
      </c>
      <c r="C37" s="7" t="s">
        <v>94</v>
      </c>
      <c r="D37" s="3" t="s">
        <v>7</v>
      </c>
      <c r="E37" s="50">
        <v>60</v>
      </c>
      <c r="F37" s="24"/>
      <c r="G37" s="26">
        <f t="shared" si="9"/>
        <v>53.07</v>
      </c>
      <c r="H37" s="24"/>
      <c r="I37" s="5">
        <f aca="true" t="shared" si="11" ref="I37">SUM(E37*G37)</f>
        <v>3184.2</v>
      </c>
      <c r="K37" s="60">
        <v>43.5</v>
      </c>
    </row>
    <row r="38" spans="2:9" ht="15.75" thickBot="1">
      <c r="B38" s="2"/>
      <c r="C38" s="7"/>
      <c r="D38" s="3"/>
      <c r="E38" s="72" t="s">
        <v>8</v>
      </c>
      <c r="F38" s="73"/>
      <c r="G38" s="73"/>
      <c r="H38" s="74"/>
      <c r="I38" s="5">
        <f>SUM(I35:I37)</f>
        <v>3546.6070999999997</v>
      </c>
    </row>
    <row r="39" spans="2:9" ht="15.75" thickBot="1">
      <c r="B39" s="2">
        <v>9</v>
      </c>
      <c r="C39" s="7" t="s">
        <v>36</v>
      </c>
      <c r="D39" s="3"/>
      <c r="E39" s="96"/>
      <c r="F39" s="24"/>
      <c r="G39" s="24"/>
      <c r="H39" s="23"/>
      <c r="I39" s="31"/>
    </row>
    <row r="40" spans="2:11" ht="15.75" thickBot="1">
      <c r="B40" s="2" t="s">
        <v>95</v>
      </c>
      <c r="C40" s="7" t="s">
        <v>37</v>
      </c>
      <c r="D40" s="3" t="s">
        <v>7</v>
      </c>
      <c r="E40" s="50">
        <v>292.25</v>
      </c>
      <c r="F40" s="24"/>
      <c r="G40" s="26">
        <f aca="true" t="shared" si="12" ref="G40:G45">SUM(K40*1.22)</f>
        <v>12.9808</v>
      </c>
      <c r="H40" s="24"/>
      <c r="I40" s="5">
        <f aca="true" t="shared" si="13" ref="I40:I43">SUM(E40*G40)</f>
        <v>3793.6388</v>
      </c>
      <c r="K40" s="60">
        <v>10.64</v>
      </c>
    </row>
    <row r="41" spans="2:11" ht="15.75" thickBot="1">
      <c r="B41" s="2" t="s">
        <v>96</v>
      </c>
      <c r="C41" s="39" t="s">
        <v>38</v>
      </c>
      <c r="D41" s="40" t="s">
        <v>7</v>
      </c>
      <c r="E41" s="50">
        <v>230.85</v>
      </c>
      <c r="F41" s="42"/>
      <c r="G41" s="26">
        <f t="shared" si="12"/>
        <v>12.9808</v>
      </c>
      <c r="H41" s="42"/>
      <c r="I41" s="43">
        <f>SUM(E41*G41)</f>
        <v>2996.61768</v>
      </c>
      <c r="K41" s="60">
        <v>10.64</v>
      </c>
    </row>
    <row r="42" spans="2:11" ht="15.75" thickBot="1">
      <c r="B42" s="2" t="s">
        <v>97</v>
      </c>
      <c r="C42" s="39" t="s">
        <v>39</v>
      </c>
      <c r="D42" s="40" t="s">
        <v>7</v>
      </c>
      <c r="E42" s="50">
        <v>68.68</v>
      </c>
      <c r="F42" s="44"/>
      <c r="G42" s="26">
        <f t="shared" si="12"/>
        <v>40.772400000000005</v>
      </c>
      <c r="H42" s="44"/>
      <c r="I42" s="5">
        <f t="shared" si="13"/>
        <v>2800.248432000001</v>
      </c>
      <c r="K42" s="60">
        <v>33.42</v>
      </c>
    </row>
    <row r="43" spans="2:11" ht="15.75" thickBot="1">
      <c r="B43" s="2" t="s">
        <v>98</v>
      </c>
      <c r="C43" s="39" t="s">
        <v>40</v>
      </c>
      <c r="D43" s="40" t="s">
        <v>7</v>
      </c>
      <c r="E43" s="50">
        <v>34.88</v>
      </c>
      <c r="F43" s="42"/>
      <c r="G43" s="26">
        <f t="shared" si="12"/>
        <v>27.8892</v>
      </c>
      <c r="H43" s="42"/>
      <c r="I43" s="5">
        <f t="shared" si="13"/>
        <v>972.775296</v>
      </c>
      <c r="K43" s="60">
        <v>22.86</v>
      </c>
    </row>
    <row r="44" spans="2:11" ht="15.75" thickBot="1">
      <c r="B44" s="2" t="s">
        <v>99</v>
      </c>
      <c r="C44" s="39" t="s">
        <v>100</v>
      </c>
      <c r="D44" s="40" t="s">
        <v>7</v>
      </c>
      <c r="E44" s="50">
        <v>122.75</v>
      </c>
      <c r="F44" s="42"/>
      <c r="G44" s="26">
        <f t="shared" si="12"/>
        <v>19.9958</v>
      </c>
      <c r="H44" s="42"/>
      <c r="I44" s="5">
        <f aca="true" t="shared" si="14" ref="I44:I45">SUM(E44*G44)</f>
        <v>2454.48445</v>
      </c>
      <c r="K44" s="60">
        <v>16.39</v>
      </c>
    </row>
    <row r="45" spans="2:11" ht="15.75" thickBot="1">
      <c r="B45" s="2" t="s">
        <v>101</v>
      </c>
      <c r="C45" s="39" t="s">
        <v>42</v>
      </c>
      <c r="D45" s="40" t="s">
        <v>7</v>
      </c>
      <c r="E45" s="50">
        <v>275.8</v>
      </c>
      <c r="F45" s="42"/>
      <c r="G45" s="26">
        <f t="shared" si="12"/>
        <v>10.8458</v>
      </c>
      <c r="H45" s="42"/>
      <c r="I45" s="5">
        <f t="shared" si="14"/>
        <v>2991.2716400000004</v>
      </c>
      <c r="K45" s="60">
        <v>8.89</v>
      </c>
    </row>
    <row r="46" spans="2:9" ht="15.75" thickBot="1">
      <c r="B46" s="2"/>
      <c r="C46" s="3"/>
      <c r="D46" s="3"/>
      <c r="E46" s="72" t="s">
        <v>8</v>
      </c>
      <c r="F46" s="73"/>
      <c r="G46" s="73"/>
      <c r="H46" s="74"/>
      <c r="I46" s="5">
        <f>SUM(I40:I45)</f>
        <v>16009.036298</v>
      </c>
    </row>
    <row r="47" spans="2:9" ht="15.75" thickBot="1">
      <c r="B47" s="2">
        <v>10</v>
      </c>
      <c r="C47" s="7" t="s">
        <v>27</v>
      </c>
      <c r="D47" s="3"/>
      <c r="E47" s="96"/>
      <c r="F47" s="24"/>
      <c r="G47" s="24"/>
      <c r="H47" s="23"/>
      <c r="I47" s="31"/>
    </row>
    <row r="48" spans="2:11" ht="15.75" thickBot="1">
      <c r="B48" s="38" t="s">
        <v>102</v>
      </c>
      <c r="C48" s="39" t="s">
        <v>43</v>
      </c>
      <c r="D48" s="40" t="s">
        <v>30</v>
      </c>
      <c r="E48" s="50">
        <v>14</v>
      </c>
      <c r="F48" s="44"/>
      <c r="G48" s="26">
        <f aca="true" t="shared" si="15" ref="G48:G50">SUM(K48*1.22)</f>
        <v>102.3092</v>
      </c>
      <c r="H48" s="44"/>
      <c r="I48" s="43">
        <f aca="true" t="shared" si="16" ref="I48:I50">SUM(E48*G48)</f>
        <v>1432.3288</v>
      </c>
      <c r="K48" s="60">
        <v>83.86</v>
      </c>
    </row>
    <row r="49" spans="2:11" ht="15.75" thickBot="1">
      <c r="B49" s="38" t="s">
        <v>103</v>
      </c>
      <c r="C49" s="7" t="s">
        <v>44</v>
      </c>
      <c r="D49" s="40" t="s">
        <v>48</v>
      </c>
      <c r="E49" s="50">
        <v>14</v>
      </c>
      <c r="F49" s="42"/>
      <c r="G49" s="26">
        <f t="shared" si="15"/>
        <v>92.67119999999998</v>
      </c>
      <c r="H49" s="42"/>
      <c r="I49" s="43">
        <f t="shared" si="16"/>
        <v>1297.3967999999998</v>
      </c>
      <c r="K49" s="60">
        <v>75.96</v>
      </c>
    </row>
    <row r="50" spans="2:11" ht="15.75" thickBot="1">
      <c r="B50" s="38" t="s">
        <v>104</v>
      </c>
      <c r="C50" s="7" t="s">
        <v>55</v>
      </c>
      <c r="D50" s="3" t="s">
        <v>48</v>
      </c>
      <c r="E50" s="55">
        <v>2</v>
      </c>
      <c r="F50" s="30"/>
      <c r="G50" s="26">
        <f t="shared" si="15"/>
        <v>50.3128</v>
      </c>
      <c r="H50" s="30"/>
      <c r="I50" s="5">
        <f t="shared" si="16"/>
        <v>100.6256</v>
      </c>
      <c r="K50" s="102">
        <v>41.24</v>
      </c>
    </row>
    <row r="51" spans="2:9" ht="15.75" thickBot="1">
      <c r="B51" s="2"/>
      <c r="C51" s="3"/>
      <c r="D51" s="3"/>
      <c r="E51" s="72" t="s">
        <v>8</v>
      </c>
      <c r="F51" s="73"/>
      <c r="G51" s="73"/>
      <c r="H51" s="74"/>
      <c r="I51" s="5">
        <f>SUM(I48:I50)</f>
        <v>2830.3511999999996</v>
      </c>
    </row>
    <row r="52" spans="2:9" ht="15.75" thickBot="1">
      <c r="B52" s="2">
        <v>11</v>
      </c>
      <c r="C52" s="7" t="s">
        <v>45</v>
      </c>
      <c r="D52" s="3"/>
      <c r="E52" s="96"/>
      <c r="F52" s="24"/>
      <c r="G52" s="24"/>
      <c r="H52" s="23"/>
      <c r="I52" s="31"/>
    </row>
    <row r="53" spans="2:11" ht="15.75" thickBot="1">
      <c r="B53" s="2" t="s">
        <v>105</v>
      </c>
      <c r="C53" s="46" t="s">
        <v>106</v>
      </c>
      <c r="D53" s="48" t="s">
        <v>30</v>
      </c>
      <c r="E53" s="54">
        <v>1</v>
      </c>
      <c r="F53" s="47"/>
      <c r="G53" s="26">
        <f aca="true" t="shared" si="17" ref="G53:G58">SUM(K53*1.22)</f>
        <v>620.858</v>
      </c>
      <c r="H53" s="47"/>
      <c r="I53" s="5">
        <f aca="true" t="shared" si="18" ref="I53:I58">SUM(E53*G53)</f>
        <v>620.858</v>
      </c>
      <c r="K53" s="60">
        <v>508.9</v>
      </c>
    </row>
    <row r="54" spans="2:11" ht="15.75" thickBot="1">
      <c r="B54" s="2" t="s">
        <v>107</v>
      </c>
      <c r="C54" s="103" t="s">
        <v>108</v>
      </c>
      <c r="D54" s="48"/>
      <c r="E54" s="104">
        <v>1</v>
      </c>
      <c r="F54" s="105"/>
      <c r="G54" s="26">
        <f t="shared" si="17"/>
        <v>479.1794</v>
      </c>
      <c r="H54" s="105"/>
      <c r="I54" s="5">
        <f t="shared" si="18"/>
        <v>479.1794</v>
      </c>
      <c r="K54" s="60">
        <v>392.77</v>
      </c>
    </row>
    <row r="55" spans="2:11" ht="15.75" thickBot="1">
      <c r="B55" s="2" t="s">
        <v>109</v>
      </c>
      <c r="C55" s="103" t="s">
        <v>110</v>
      </c>
      <c r="D55" s="38"/>
      <c r="E55" s="104">
        <v>1</v>
      </c>
      <c r="F55" s="105"/>
      <c r="G55" s="26">
        <f t="shared" si="17"/>
        <v>158.3316</v>
      </c>
      <c r="H55" s="105"/>
      <c r="I55" s="5">
        <f t="shared" si="18"/>
        <v>158.3316</v>
      </c>
      <c r="K55" s="60">
        <v>129.78</v>
      </c>
    </row>
    <row r="56" spans="2:11" ht="15.75" thickBot="1">
      <c r="B56" s="2" t="s">
        <v>111</v>
      </c>
      <c r="C56" s="103" t="s">
        <v>112</v>
      </c>
      <c r="D56" s="38"/>
      <c r="E56" s="104">
        <v>1</v>
      </c>
      <c r="F56" s="105"/>
      <c r="G56" s="26">
        <f t="shared" si="17"/>
        <v>181.45059999999998</v>
      </c>
      <c r="H56" s="105"/>
      <c r="I56" s="5">
        <f t="shared" si="18"/>
        <v>181.45059999999998</v>
      </c>
      <c r="K56" s="60">
        <v>148.73</v>
      </c>
    </row>
    <row r="57" spans="2:11" ht="15.75" thickBot="1">
      <c r="B57" s="2" t="s">
        <v>113</v>
      </c>
      <c r="C57" s="46" t="s">
        <v>46</v>
      </c>
      <c r="D57" s="38"/>
      <c r="E57" s="104">
        <v>5</v>
      </c>
      <c r="F57" s="105"/>
      <c r="G57" s="26">
        <f t="shared" si="17"/>
        <v>158.95379999999997</v>
      </c>
      <c r="H57" s="105"/>
      <c r="I57" s="5">
        <f t="shared" si="18"/>
        <v>794.7689999999999</v>
      </c>
      <c r="K57" s="60">
        <v>130.29</v>
      </c>
    </row>
    <row r="58" spans="2:11" ht="15.75" thickBot="1">
      <c r="B58" s="2" t="s">
        <v>114</v>
      </c>
      <c r="C58" s="7" t="s">
        <v>47</v>
      </c>
      <c r="D58" s="3" t="s">
        <v>30</v>
      </c>
      <c r="E58" s="55">
        <v>4</v>
      </c>
      <c r="F58" s="30"/>
      <c r="G58" s="26">
        <f t="shared" si="17"/>
        <v>164.8464</v>
      </c>
      <c r="H58" s="30"/>
      <c r="I58" s="5">
        <f t="shared" si="18"/>
        <v>659.3856</v>
      </c>
      <c r="K58" s="60">
        <v>135.12</v>
      </c>
    </row>
    <row r="59" spans="2:11" ht="15.75" thickBot="1">
      <c r="B59" s="2"/>
      <c r="C59" s="3"/>
      <c r="D59" s="3"/>
      <c r="E59" s="72" t="s">
        <v>8</v>
      </c>
      <c r="F59" s="73"/>
      <c r="G59" s="73"/>
      <c r="H59" s="74"/>
      <c r="I59" s="5">
        <f>SUM(I53:I58)</f>
        <v>2893.9741999999997</v>
      </c>
      <c r="K59" s="60"/>
    </row>
    <row r="60" spans="2:9" ht="15.75" thickBot="1">
      <c r="B60" s="2">
        <v>12</v>
      </c>
      <c r="C60" s="7" t="s">
        <v>28</v>
      </c>
      <c r="D60" s="3"/>
      <c r="E60" s="106"/>
      <c r="F60" s="26"/>
      <c r="G60" s="26"/>
      <c r="H60" s="26"/>
      <c r="I60" s="3"/>
    </row>
    <row r="61" spans="2:11" ht="15.75" thickBot="1">
      <c r="B61" s="2" t="s">
        <v>115</v>
      </c>
      <c r="C61" s="6" t="s">
        <v>31</v>
      </c>
      <c r="D61" s="3" t="s">
        <v>7</v>
      </c>
      <c r="E61" s="27">
        <v>297.42</v>
      </c>
      <c r="F61" s="26"/>
      <c r="G61" s="26">
        <f>SUM(K61*1.22)</f>
        <v>7.3566</v>
      </c>
      <c r="H61" s="26"/>
      <c r="I61" s="5">
        <f aca="true" t="shared" si="19" ref="I61">SUM(E61*G61)</f>
        <v>2187.999972</v>
      </c>
      <c r="K61" s="60">
        <v>6.03</v>
      </c>
    </row>
    <row r="62" spans="2:9" ht="15.75" thickBot="1">
      <c r="B62" s="2"/>
      <c r="C62" s="3"/>
      <c r="D62" s="3"/>
      <c r="E62" s="72" t="s">
        <v>8</v>
      </c>
      <c r="F62" s="73"/>
      <c r="G62" s="73"/>
      <c r="H62" s="74"/>
      <c r="I62" s="5">
        <f>SUM(I61:I61)</f>
        <v>2187.999972</v>
      </c>
    </row>
    <row r="63" spans="2:9" ht="16.5" thickBot="1">
      <c r="B63" s="65" t="s">
        <v>10</v>
      </c>
      <c r="C63" s="66"/>
      <c r="D63" s="66"/>
      <c r="E63" s="66"/>
      <c r="F63" s="66"/>
      <c r="G63" s="66"/>
      <c r="H63" s="66"/>
      <c r="I63" s="28">
        <f>SUM(I9,I13,I17,I21,I25,I29,I33,I38,I46,I51,I59,I62)</f>
        <v>52416.06767799999</v>
      </c>
    </row>
    <row r="65" ht="15">
      <c r="G65" s="59"/>
    </row>
  </sheetData>
  <mergeCells count="18">
    <mergeCell ref="E38:H38"/>
    <mergeCell ref="E46:H46"/>
    <mergeCell ref="E51:H51"/>
    <mergeCell ref="E59:H59"/>
    <mergeCell ref="E62:H62"/>
    <mergeCell ref="B63:H63"/>
    <mergeCell ref="E13:H13"/>
    <mergeCell ref="E17:H17"/>
    <mergeCell ref="E21:H21"/>
    <mergeCell ref="E25:H25"/>
    <mergeCell ref="E29:H29"/>
    <mergeCell ref="E33:H33"/>
    <mergeCell ref="B1:I1"/>
    <mergeCell ref="B2:I2"/>
    <mergeCell ref="B3:I3"/>
    <mergeCell ref="B4:I4"/>
    <mergeCell ref="F6:H6"/>
    <mergeCell ref="E9:H9"/>
  </mergeCells>
  <printOptions/>
  <pageMargins left="0.7086614173228347" right="0.5118110236220472" top="1.44" bottom="0.88" header="0.31496062992125984" footer="0.31496062992125984"/>
  <pageSetup fitToHeight="0" fitToWidth="1" horizontalDpi="300" verticalDpi="300" orientation="portrait" paperSize="9" scale="63" r:id="rId2"/>
  <headerFooter>
    <oddHeader>&amp;C&amp;G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F14" sqref="F14"/>
    </sheetView>
  </sheetViews>
  <sheetFormatPr defaultColWidth="9.140625" defaultRowHeight="15"/>
  <cols>
    <col min="1" max="1" width="6.57421875" style="0" customWidth="1"/>
    <col min="3" max="3" width="24.57421875" style="0" customWidth="1"/>
    <col min="5" max="5" width="2.57421875" style="0" customWidth="1"/>
  </cols>
  <sheetData>
    <row r="1" spans="1:12" ht="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>
      <c r="A3" s="82" t="s">
        <v>116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>
      <c r="A4" s="75" t="s">
        <v>117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ht="1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ht="15">
      <c r="A9" s="81">
        <f>'[1]Plan1'!B7</f>
        <v>1</v>
      </c>
      <c r="B9" s="77" t="str">
        <f>'[1]Plan1'!C7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ht="15">
      <c r="A10" s="81"/>
      <c r="B10" s="79"/>
      <c r="C10" s="80"/>
      <c r="D10" s="11" t="s">
        <v>16</v>
      </c>
      <c r="E10" s="12"/>
      <c r="F10" s="14">
        <f>SUM(F9*L10)</f>
        <v>1156.56</v>
      </c>
      <c r="G10" s="14"/>
      <c r="H10" s="14"/>
      <c r="I10" s="14"/>
      <c r="J10" s="14"/>
      <c r="K10" s="14"/>
      <c r="L10" s="14">
        <f>'[1]Plan1'!I9</f>
        <v>1156.56</v>
      </c>
    </row>
    <row r="11" spans="1:12" ht="15">
      <c r="A11" s="81">
        <f>'[1]Plan1'!B10</f>
        <v>2</v>
      </c>
      <c r="B11" s="77" t="str">
        <f>'[1]Plan1'!C10</f>
        <v>DEMOLIÇÕES E RETIRADAS</v>
      </c>
      <c r="C11" s="78"/>
      <c r="D11" s="11" t="s">
        <v>15</v>
      </c>
      <c r="E11" s="12"/>
      <c r="F11" s="13">
        <v>1</v>
      </c>
      <c r="G11" s="13"/>
      <c r="H11" s="13"/>
      <c r="I11" s="13"/>
      <c r="J11" s="13"/>
      <c r="K11" s="13"/>
      <c r="L11" s="13">
        <f>SUM(F11:K11)</f>
        <v>1</v>
      </c>
    </row>
    <row r="12" spans="1:12" ht="15">
      <c r="A12" s="81"/>
      <c r="B12" s="79"/>
      <c r="C12" s="80"/>
      <c r="D12" s="11" t="s">
        <v>16</v>
      </c>
      <c r="E12" s="12"/>
      <c r="F12" s="14">
        <f aca="true" t="shared" si="0" ref="F12">SUM(F11*L12)</f>
        <v>35.55141</v>
      </c>
      <c r="G12" s="14"/>
      <c r="H12" s="14"/>
      <c r="I12" s="14"/>
      <c r="J12" s="14"/>
      <c r="K12" s="14"/>
      <c r="L12" s="14">
        <f>'[1]Plan1'!I13</f>
        <v>35.55141</v>
      </c>
    </row>
    <row r="13" spans="1:12" ht="15">
      <c r="A13" s="81">
        <f>'[1]Plan1'!B14</f>
        <v>3</v>
      </c>
      <c r="B13" s="77" t="str">
        <f>'[1]Plan1'!C14</f>
        <v>ALVENARIA</v>
      </c>
      <c r="C13" s="78"/>
      <c r="D13" s="11" t="s">
        <v>15</v>
      </c>
      <c r="E13" s="12"/>
      <c r="F13" s="13">
        <v>0.2</v>
      </c>
      <c r="G13" s="13">
        <v>0.8</v>
      </c>
      <c r="H13" s="13"/>
      <c r="I13" s="13"/>
      <c r="J13" s="13"/>
      <c r="K13" s="13"/>
      <c r="L13" s="13">
        <f>SUM(F13:K13)</f>
        <v>1</v>
      </c>
    </row>
    <row r="14" spans="1:12" ht="15">
      <c r="A14" s="81"/>
      <c r="B14" s="79"/>
      <c r="C14" s="80"/>
      <c r="D14" s="11" t="s">
        <v>16</v>
      </c>
      <c r="E14" s="12"/>
      <c r="F14" s="14">
        <f aca="true" t="shared" si="1" ref="F14">SUM(F13*L14)</f>
        <v>218.5661232</v>
      </c>
      <c r="G14" s="14">
        <f>SUM(G13*L14)</f>
        <v>874.2644928</v>
      </c>
      <c r="H14" s="14"/>
      <c r="I14" s="14"/>
      <c r="J14" s="14"/>
      <c r="K14" s="14"/>
      <c r="L14" s="14">
        <f>'[1]Plan1'!I17</f>
        <v>1092.830616</v>
      </c>
    </row>
    <row r="15" spans="1:12" ht="15">
      <c r="A15" s="81">
        <f>'[1]Plan1'!B18</f>
        <v>4</v>
      </c>
      <c r="B15" s="77" t="str">
        <f>'[1]Plan1'!C18</f>
        <v>COBERTURA</v>
      </c>
      <c r="C15" s="78"/>
      <c r="D15" s="11" t="s">
        <v>15</v>
      </c>
      <c r="E15" s="12"/>
      <c r="F15" s="13">
        <v>0.1</v>
      </c>
      <c r="G15" s="13">
        <v>0.6</v>
      </c>
      <c r="H15" s="13">
        <v>0.3</v>
      </c>
      <c r="I15" s="13"/>
      <c r="J15" s="13"/>
      <c r="K15" s="13"/>
      <c r="L15" s="13">
        <f>SUM(F15:K15)</f>
        <v>1</v>
      </c>
    </row>
    <row r="16" spans="1:12" ht="15">
      <c r="A16" s="81"/>
      <c r="B16" s="79"/>
      <c r="C16" s="80"/>
      <c r="D16" s="11" t="s">
        <v>16</v>
      </c>
      <c r="E16" s="12"/>
      <c r="F16" s="14">
        <f aca="true" t="shared" si="2" ref="F16">SUM(F15*L16)</f>
        <v>835.9044232000001</v>
      </c>
      <c r="G16" s="14">
        <f>SUM(G15*L16)</f>
        <v>5015.4265392</v>
      </c>
      <c r="H16" s="14">
        <f aca="true" t="shared" si="3" ref="H16">SUM(H15*L16)</f>
        <v>2507.7132696</v>
      </c>
      <c r="I16" s="14"/>
      <c r="J16" s="14"/>
      <c r="K16" s="14"/>
      <c r="L16" s="14">
        <f>'[1]Plan1'!I21</f>
        <v>8359.044232</v>
      </c>
    </row>
    <row r="17" spans="1:12" ht="15">
      <c r="A17" s="81">
        <f>'[1]Plan1'!B22</f>
        <v>5</v>
      </c>
      <c r="B17" s="77" t="str">
        <f>'[1]Plan1'!C22</f>
        <v>ESQUADRIAS</v>
      </c>
      <c r="C17" s="78"/>
      <c r="D17" s="11" t="s">
        <v>15</v>
      </c>
      <c r="E17" s="12"/>
      <c r="F17" s="13"/>
      <c r="G17" s="13"/>
      <c r="H17" s="13"/>
      <c r="I17" s="13">
        <v>1</v>
      </c>
      <c r="J17" s="13"/>
      <c r="K17" s="13"/>
      <c r="L17" s="13">
        <f>SUM(F17:K17)</f>
        <v>1</v>
      </c>
    </row>
    <row r="18" spans="1:12" ht="15">
      <c r="A18" s="81"/>
      <c r="B18" s="79"/>
      <c r="C18" s="80"/>
      <c r="D18" s="11" t="s">
        <v>16</v>
      </c>
      <c r="E18" s="12"/>
      <c r="F18" s="14"/>
      <c r="G18" s="14"/>
      <c r="H18" s="14"/>
      <c r="I18" s="14">
        <f>SUM(I17*L18)</f>
        <v>4148.720898</v>
      </c>
      <c r="J18" s="14"/>
      <c r="K18" s="14"/>
      <c r="L18" s="14">
        <f>'[1]Plan1'!I25</f>
        <v>4148.720898</v>
      </c>
    </row>
    <row r="19" spans="1:12" ht="15">
      <c r="A19" s="81">
        <f>'[1]Plan1'!B26</f>
        <v>6</v>
      </c>
      <c r="B19" s="77" t="str">
        <f>'[1]Plan1'!C26</f>
        <v>REVESTIMENTOS</v>
      </c>
      <c r="C19" s="78"/>
      <c r="D19" s="11" t="s">
        <v>15</v>
      </c>
      <c r="E19" s="12"/>
      <c r="F19" s="13"/>
      <c r="G19" s="13"/>
      <c r="H19" s="13">
        <v>0.4</v>
      </c>
      <c r="I19" s="13">
        <v>0.3</v>
      </c>
      <c r="J19" s="13">
        <v>0.3</v>
      </c>
      <c r="K19" s="13"/>
      <c r="L19" s="13">
        <f>SUM(F19:K19)</f>
        <v>1</v>
      </c>
    </row>
    <row r="20" spans="1:12" ht="15">
      <c r="A20" s="81"/>
      <c r="B20" s="79"/>
      <c r="C20" s="80"/>
      <c r="D20" s="11" t="s">
        <v>16</v>
      </c>
      <c r="E20" s="12"/>
      <c r="F20" s="14"/>
      <c r="G20" s="14"/>
      <c r="H20" s="14">
        <f aca="true" t="shared" si="4" ref="H20">SUM(H19*L20)</f>
        <v>476.309472</v>
      </c>
      <c r="I20" s="14">
        <f aca="true" t="shared" si="5" ref="I20">SUM(I19*L20)</f>
        <v>357.232104</v>
      </c>
      <c r="J20" s="14">
        <f aca="true" t="shared" si="6" ref="J20">SUM(J19*L20)</f>
        <v>357.232104</v>
      </c>
      <c r="K20" s="14"/>
      <c r="L20" s="14">
        <f>'[1]Plan1'!I29</f>
        <v>1190.77368</v>
      </c>
    </row>
    <row r="21" spans="1:12" ht="15">
      <c r="A21" s="81">
        <f>'[1]Plan1'!B30</f>
        <v>7</v>
      </c>
      <c r="B21" s="77" t="str">
        <f>'[1]Plan1'!C30</f>
        <v>FORRO</v>
      </c>
      <c r="C21" s="78"/>
      <c r="D21" s="11" t="s">
        <v>15</v>
      </c>
      <c r="E21" s="12"/>
      <c r="F21" s="13"/>
      <c r="G21" s="13"/>
      <c r="H21" s="13"/>
      <c r="I21" s="13">
        <v>0.5</v>
      </c>
      <c r="J21" s="13">
        <v>0.5</v>
      </c>
      <c r="K21" s="13"/>
      <c r="L21" s="13">
        <f>SUM(F21:K21)</f>
        <v>1</v>
      </c>
    </row>
    <row r="22" spans="1:12" ht="15">
      <c r="A22" s="81"/>
      <c r="B22" s="79"/>
      <c r="C22" s="80"/>
      <c r="D22" s="11" t="s">
        <v>16</v>
      </c>
      <c r="E22" s="12"/>
      <c r="F22" s="14"/>
      <c r="G22" s="14"/>
      <c r="H22" s="14"/>
      <c r="I22" s="14">
        <f aca="true" t="shared" si="7" ref="I22">SUM(I21*L22)</f>
        <v>4482.309036000001</v>
      </c>
      <c r="J22" s="14">
        <f aca="true" t="shared" si="8" ref="J22">SUM(J21*L22)</f>
        <v>4482.309036000001</v>
      </c>
      <c r="K22" s="14"/>
      <c r="L22" s="14">
        <f>'[1]Plan1'!I33</f>
        <v>8964.618072000001</v>
      </c>
    </row>
    <row r="23" spans="1:12" ht="15">
      <c r="A23" s="81">
        <f>'[1]Plan1'!B34</f>
        <v>8</v>
      </c>
      <c r="B23" s="77" t="str">
        <f>'[1]Plan1'!C34</f>
        <v>PISO</v>
      </c>
      <c r="C23" s="78"/>
      <c r="D23" s="11" t="s">
        <v>15</v>
      </c>
      <c r="E23" s="12"/>
      <c r="F23" s="13"/>
      <c r="G23" s="13"/>
      <c r="H23" s="13"/>
      <c r="I23" s="13">
        <v>0.5</v>
      </c>
      <c r="J23" s="13">
        <v>0.5</v>
      </c>
      <c r="K23" s="13"/>
      <c r="L23" s="13">
        <f>SUM(F23:K23)</f>
        <v>1</v>
      </c>
    </row>
    <row r="24" spans="1:12" ht="15">
      <c r="A24" s="81"/>
      <c r="B24" s="79"/>
      <c r="C24" s="80"/>
      <c r="D24" s="11" t="s">
        <v>16</v>
      </c>
      <c r="E24" s="12"/>
      <c r="F24" s="14"/>
      <c r="G24" s="14"/>
      <c r="H24" s="14"/>
      <c r="I24" s="14">
        <f aca="true" t="shared" si="9" ref="I24">SUM(I23*L24)</f>
        <v>1773.3035499999999</v>
      </c>
      <c r="J24" s="14">
        <f aca="true" t="shared" si="10" ref="J24">SUM(J23*L24)</f>
        <v>1773.3035499999999</v>
      </c>
      <c r="K24" s="14"/>
      <c r="L24" s="14">
        <f>'[1]Plan1'!I38</f>
        <v>3546.6070999999997</v>
      </c>
    </row>
    <row r="25" spans="1:12" ht="15">
      <c r="A25" s="81">
        <f>'[1]Plan1'!B39</f>
        <v>9</v>
      </c>
      <c r="B25" s="77" t="str">
        <f>'[1]Plan1'!C39</f>
        <v>PINTURA</v>
      </c>
      <c r="C25" s="78"/>
      <c r="D25" s="11" t="s">
        <v>15</v>
      </c>
      <c r="E25" s="12"/>
      <c r="F25" s="13"/>
      <c r="G25" s="13"/>
      <c r="H25" s="13"/>
      <c r="I25" s="13"/>
      <c r="J25" s="13">
        <v>0.4</v>
      </c>
      <c r="K25" s="13">
        <v>0.6</v>
      </c>
      <c r="L25" s="13">
        <f>SUM(F25:K25)</f>
        <v>1</v>
      </c>
    </row>
    <row r="26" spans="1:12" ht="15">
      <c r="A26" s="81"/>
      <c r="B26" s="79"/>
      <c r="C26" s="80"/>
      <c r="D26" s="11" t="s">
        <v>16</v>
      </c>
      <c r="E26" s="12"/>
      <c r="F26" s="14"/>
      <c r="G26" s="14"/>
      <c r="H26" s="14"/>
      <c r="I26" s="14"/>
      <c r="J26" s="14">
        <f aca="true" t="shared" si="11" ref="J26">SUM(J25*L26)</f>
        <v>6403.6145192</v>
      </c>
      <c r="K26" s="14">
        <f aca="true" t="shared" si="12" ref="K26:K32">SUM(K25*L26)</f>
        <v>9605.4217788</v>
      </c>
      <c r="L26" s="14">
        <f>'[1]Plan1'!I46</f>
        <v>16009.036298</v>
      </c>
    </row>
    <row r="27" spans="1:12" ht="15">
      <c r="A27" s="81">
        <f>'[1]Plan1'!B47</f>
        <v>10</v>
      </c>
      <c r="B27" s="77" t="str">
        <f>'[1]Plan1'!C47</f>
        <v>INSTALAÇÕES ELÉTRICAS</v>
      </c>
      <c r="C27" s="78"/>
      <c r="D27" s="11" t="s">
        <v>15</v>
      </c>
      <c r="E27" s="12"/>
      <c r="F27" s="13"/>
      <c r="G27" s="13">
        <v>0.2</v>
      </c>
      <c r="H27" s="13">
        <v>0.2</v>
      </c>
      <c r="I27" s="13">
        <v>0.3</v>
      </c>
      <c r="J27" s="13">
        <v>0.3</v>
      </c>
      <c r="K27" s="13"/>
      <c r="L27" s="13">
        <f>SUM(F27:K27)</f>
        <v>1</v>
      </c>
    </row>
    <row r="28" spans="1:12" ht="15">
      <c r="A28" s="81"/>
      <c r="B28" s="79"/>
      <c r="C28" s="80"/>
      <c r="D28" s="11" t="s">
        <v>16</v>
      </c>
      <c r="E28" s="12"/>
      <c r="F28" s="14"/>
      <c r="G28" s="14">
        <f>SUM(G27*L28)</f>
        <v>566.0702399999999</v>
      </c>
      <c r="H28" s="14">
        <f aca="true" t="shared" si="13" ref="H28">SUM(H27*L28)</f>
        <v>566.0702399999999</v>
      </c>
      <c r="I28" s="14">
        <f aca="true" t="shared" si="14" ref="I28">SUM(I27*L28)</f>
        <v>849.1053599999999</v>
      </c>
      <c r="J28" s="14">
        <f aca="true" t="shared" si="15" ref="J28">SUM(J27*L28)</f>
        <v>849.1053599999999</v>
      </c>
      <c r="K28" s="14"/>
      <c r="L28" s="14">
        <f>'[1]Plan1'!I51</f>
        <v>2830.3511999999996</v>
      </c>
    </row>
    <row r="29" spans="1:12" ht="15">
      <c r="A29" s="81">
        <f>'[1]Plan1'!B52</f>
        <v>11</v>
      </c>
      <c r="B29" s="77" t="str">
        <f>'[1]Plan1'!C52</f>
        <v>INSTALAÇÕES HIDRO-SANITÁRIAS e ESGOTO</v>
      </c>
      <c r="C29" s="78"/>
      <c r="D29" s="11" t="s">
        <v>15</v>
      </c>
      <c r="E29" s="12"/>
      <c r="F29" s="13"/>
      <c r="G29" s="13">
        <v>0.3</v>
      </c>
      <c r="H29" s="13">
        <v>0.3</v>
      </c>
      <c r="I29" s="13">
        <v>0.3</v>
      </c>
      <c r="J29" s="13">
        <v>0.1</v>
      </c>
      <c r="K29" s="13"/>
      <c r="L29" s="13">
        <f>SUM(F29:K29)</f>
        <v>0.9999999999999999</v>
      </c>
    </row>
    <row r="30" spans="1:12" ht="15">
      <c r="A30" s="81"/>
      <c r="B30" s="79"/>
      <c r="C30" s="80"/>
      <c r="D30" s="11" t="s">
        <v>16</v>
      </c>
      <c r="E30" s="12"/>
      <c r="F30" s="14"/>
      <c r="G30" s="14">
        <f>SUM(G29*L30)</f>
        <v>868.1922599999999</v>
      </c>
      <c r="H30" s="14">
        <f aca="true" t="shared" si="16" ref="H30">SUM(H29*L30)</f>
        <v>868.1922599999999</v>
      </c>
      <c r="I30" s="14">
        <f aca="true" t="shared" si="17" ref="I30">SUM(I29*L30)</f>
        <v>868.1922599999999</v>
      </c>
      <c r="J30" s="14">
        <f aca="true" t="shared" si="18" ref="J30">SUM(J29*L30)</f>
        <v>289.39741999999995</v>
      </c>
      <c r="K30" s="14"/>
      <c r="L30" s="14">
        <f>'[1]Plan1'!I59</f>
        <v>2893.9741999999997</v>
      </c>
    </row>
    <row r="31" spans="1:12" ht="15">
      <c r="A31" s="81">
        <f>'[1]Plan1'!B60</f>
        <v>12</v>
      </c>
      <c r="B31" s="77" t="str">
        <f>'[1]Plan1'!C60</f>
        <v>LIMPEZA FINAL</v>
      </c>
      <c r="C31" s="78"/>
      <c r="D31" s="11" t="s">
        <v>15</v>
      </c>
      <c r="E31" s="12"/>
      <c r="F31" s="13"/>
      <c r="G31" s="13"/>
      <c r="H31" s="13"/>
      <c r="I31" s="13"/>
      <c r="J31" s="13">
        <v>0.4</v>
      </c>
      <c r="K31" s="13">
        <v>0.6</v>
      </c>
      <c r="L31" s="13">
        <f>SUM(F31:K31)</f>
        <v>1</v>
      </c>
    </row>
    <row r="32" spans="1:12" ht="15">
      <c r="A32" s="81"/>
      <c r="B32" s="79"/>
      <c r="C32" s="80"/>
      <c r="D32" s="11" t="s">
        <v>16</v>
      </c>
      <c r="E32" s="12"/>
      <c r="F32" s="14"/>
      <c r="G32" s="14"/>
      <c r="H32" s="14"/>
      <c r="I32" s="14"/>
      <c r="J32" s="14">
        <f aca="true" t="shared" si="19" ref="J32">SUM(J31*L32)</f>
        <v>875.1999888</v>
      </c>
      <c r="K32" s="14">
        <f t="shared" si="12"/>
        <v>1312.7999832</v>
      </c>
      <c r="L32" s="14">
        <f>'[1]Plan1'!I62</f>
        <v>2187.999972</v>
      </c>
    </row>
    <row r="33" spans="1:12" ht="15">
      <c r="A33" s="15"/>
      <c r="B33" s="16"/>
      <c r="C33" s="16"/>
      <c r="D33" s="12"/>
      <c r="E33" s="12"/>
      <c r="F33" s="17"/>
      <c r="G33" s="17"/>
      <c r="H33" s="17"/>
      <c r="I33" s="17"/>
      <c r="J33" s="17"/>
      <c r="K33" s="17"/>
      <c r="L33" s="18"/>
    </row>
    <row r="34" spans="1:12" ht="15">
      <c r="A34" s="84" t="s">
        <v>17</v>
      </c>
      <c r="B34" s="85"/>
      <c r="C34" s="88" t="s">
        <v>18</v>
      </c>
      <c r="D34" s="89"/>
      <c r="E34" s="19"/>
      <c r="F34" s="14">
        <f>SUM(F10,F12,F14,F16,F18,F20,F22,F24,F26,F28,F30,F32)</f>
        <v>2246.5819564000003</v>
      </c>
      <c r="G34" s="14">
        <f aca="true" t="shared" si="20" ref="G34:K34">SUM(G10,G12,G14,G16,G18,G20,G22,G24,G26,G28,G30,G32)</f>
        <v>7323.9535319999995</v>
      </c>
      <c r="H34" s="14">
        <f t="shared" si="20"/>
        <v>4418.2852416</v>
      </c>
      <c r="I34" s="14">
        <f t="shared" si="20"/>
        <v>12478.863208</v>
      </c>
      <c r="J34" s="14">
        <f t="shared" si="20"/>
        <v>15030.161978</v>
      </c>
      <c r="K34" s="14">
        <f t="shared" si="20"/>
        <v>10918.221762000001</v>
      </c>
      <c r="L34" s="14">
        <f>SUM(L10,L12,L14,L16,L18,L20,L22,L24,L26,L28,L30,L32)</f>
        <v>52416.06767799999</v>
      </c>
    </row>
    <row r="35" spans="1:12" ht="15">
      <c r="A35" s="86"/>
      <c r="B35" s="87"/>
      <c r="C35" s="88" t="s">
        <v>19</v>
      </c>
      <c r="D35" s="89"/>
      <c r="E35" s="19"/>
      <c r="F35" s="20">
        <f>SUM(F34*L35/L34)</f>
        <v>0.04286055890726295</v>
      </c>
      <c r="G35" s="20">
        <f>SUM(G34*L35/L34)</f>
        <v>0.13972726029339283</v>
      </c>
      <c r="H35" s="20">
        <f>SUM(H34*L35/L34)</f>
        <v>0.08429257358148667</v>
      </c>
      <c r="I35" s="20">
        <f>SUM(I34*L35/L34)</f>
        <v>0.23807324282049516</v>
      </c>
      <c r="J35" s="20">
        <f>SUM(J34*L35/L34)</f>
        <v>0.2867472254945298</v>
      </c>
      <c r="K35" s="20">
        <f>SUM(K34*L35/L34)</f>
        <v>0.20829913890283272</v>
      </c>
      <c r="L35" s="13">
        <v>1</v>
      </c>
    </row>
    <row r="36" spans="1:12" ht="15">
      <c r="A36" s="84" t="s">
        <v>20</v>
      </c>
      <c r="B36" s="85"/>
      <c r="C36" s="88" t="s">
        <v>21</v>
      </c>
      <c r="D36" s="89"/>
      <c r="E36" s="19"/>
      <c r="F36" s="14">
        <f>SUM(F34)</f>
        <v>2246.5819564000003</v>
      </c>
      <c r="G36" s="14">
        <f>SUM(F34+G34)</f>
        <v>9570.5354884</v>
      </c>
      <c r="H36" s="14">
        <f>SUM(F34+G34+H34)</f>
        <v>13988.82073</v>
      </c>
      <c r="I36" s="14">
        <f>SUM(F34+G34+H34+I34)</f>
        <v>26467.683938000002</v>
      </c>
      <c r="J36" s="14">
        <f>SUM(F34+G34+H34+I34+J34)</f>
        <v>41497.845916000006</v>
      </c>
      <c r="K36" s="14">
        <f>SUM(F34+G34+H34+I34+J34+K34)</f>
        <v>52416.06767800001</v>
      </c>
      <c r="L36" s="21"/>
    </row>
    <row r="37" spans="1:12" ht="15">
      <c r="A37" s="86"/>
      <c r="B37" s="87"/>
      <c r="C37" s="88" t="s">
        <v>22</v>
      </c>
      <c r="D37" s="89"/>
      <c r="E37" s="19"/>
      <c r="F37" s="20">
        <f>SUM(F35)</f>
        <v>0.04286055890726295</v>
      </c>
      <c r="G37" s="20">
        <f>SUM(F35+G35)</f>
        <v>0.18258781920065578</v>
      </c>
      <c r="H37" s="20">
        <f>SUM(F35+G35+H35)</f>
        <v>0.2668803927821425</v>
      </c>
      <c r="I37" s="20">
        <f>SUM(F35+G35+H35+I35)</f>
        <v>0.5049536356026376</v>
      </c>
      <c r="J37" s="20">
        <f>SUM(F35+G35+H35+I35+J35)</f>
        <v>0.7917008610971674</v>
      </c>
      <c r="K37" s="20">
        <f>SUM(F35+G35+H35+I35+J35+K35)</f>
        <v>1.0000000000000002</v>
      </c>
      <c r="L37" s="22"/>
    </row>
    <row r="40" ht="15">
      <c r="K40" s="32"/>
    </row>
  </sheetData>
  <mergeCells count="35">
    <mergeCell ref="A36:B37"/>
    <mergeCell ref="C36:D36"/>
    <mergeCell ref="C37:D37"/>
    <mergeCell ref="A29:A30"/>
    <mergeCell ref="B29:C30"/>
    <mergeCell ref="A31:A32"/>
    <mergeCell ref="B31:C32"/>
    <mergeCell ref="A34:B35"/>
    <mergeCell ref="C34:D34"/>
    <mergeCell ref="C35:D35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rintOptions/>
  <pageMargins left="0.54" right="0.5118110236220472" top="1.55" bottom="0.7874015748031497" header="0.31496062992125984" footer="0.31496062992125984"/>
  <pageSetup fitToHeight="1" fitToWidth="1" horizontalDpi="600" verticalDpi="600" orientation="landscape" paperSize="9" scale="77" r:id="rId2"/>
  <headerFooter>
    <oddHeader>&amp;C&amp;G</oddHeader>
    <oddFooter>&amp;C&amp;G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1" width="5.8515625" style="0" customWidth="1"/>
    <col min="3" max="3" width="59.140625" style="0" bestFit="1" customWidth="1"/>
    <col min="5" max="5" width="11.28125" style="0" bestFit="1" customWidth="1"/>
    <col min="6" max="6" width="8.140625" style="0" customWidth="1"/>
    <col min="7" max="7" width="12.421875" style="0" bestFit="1" customWidth="1"/>
    <col min="8" max="8" width="7.140625" style="0" customWidth="1"/>
    <col min="9" max="9" width="21.00390625" style="0" customWidth="1"/>
  </cols>
  <sheetData>
    <row r="1" spans="2:9" ht="15.75">
      <c r="B1" s="67" t="s">
        <v>118</v>
      </c>
      <c r="C1" s="67"/>
      <c r="D1" s="67"/>
      <c r="E1" s="67"/>
      <c r="F1" s="67"/>
      <c r="G1" s="67"/>
      <c r="H1" s="67"/>
      <c r="I1" s="67"/>
    </row>
    <row r="2" spans="2:9" ht="29.25" customHeight="1">
      <c r="B2" s="68" t="s">
        <v>119</v>
      </c>
      <c r="C2" s="68"/>
      <c r="D2" s="68"/>
      <c r="E2" s="68"/>
      <c r="F2" s="68"/>
      <c r="G2" s="68"/>
      <c r="H2" s="68"/>
      <c r="I2" s="68"/>
    </row>
    <row r="3" spans="2:9" ht="15.75">
      <c r="B3" s="67" t="s">
        <v>120</v>
      </c>
      <c r="C3" s="67"/>
      <c r="D3" s="67"/>
      <c r="E3" s="67"/>
      <c r="F3" s="67"/>
      <c r="G3" s="67"/>
      <c r="H3" s="67"/>
      <c r="I3" s="67"/>
    </row>
    <row r="4" spans="2:9" ht="15.75">
      <c r="B4" s="67" t="s">
        <v>0</v>
      </c>
      <c r="C4" s="67"/>
      <c r="D4" s="67"/>
      <c r="E4" s="67"/>
      <c r="F4" s="67"/>
      <c r="G4" s="67"/>
      <c r="H4" s="67"/>
      <c r="I4" s="67"/>
    </row>
    <row r="5" spans="2:9" ht="6.75" customHeight="1" thickBot="1">
      <c r="B5" s="1"/>
      <c r="C5" s="1"/>
      <c r="D5" s="1"/>
      <c r="E5" s="1"/>
      <c r="F5" s="1"/>
      <c r="G5" s="1"/>
      <c r="H5" s="1"/>
      <c r="I5" s="1"/>
    </row>
    <row r="6" spans="2:9" ht="15.75" thickBot="1">
      <c r="B6" s="2" t="s">
        <v>1</v>
      </c>
      <c r="C6" s="3" t="s">
        <v>11</v>
      </c>
      <c r="D6" s="3" t="s">
        <v>2</v>
      </c>
      <c r="E6" s="3" t="s">
        <v>3</v>
      </c>
      <c r="F6" s="69" t="s">
        <v>4</v>
      </c>
      <c r="G6" s="70"/>
      <c r="H6" s="71"/>
      <c r="I6" s="3" t="s">
        <v>5</v>
      </c>
    </row>
    <row r="7" spans="2:9" ht="15.75" thickBot="1">
      <c r="B7" s="29">
        <v>1</v>
      </c>
      <c r="C7" s="4" t="s">
        <v>24</v>
      </c>
      <c r="D7" s="61"/>
      <c r="E7" s="61"/>
      <c r="F7" s="61"/>
      <c r="G7" s="61"/>
      <c r="H7" s="61"/>
      <c r="I7" s="8"/>
    </row>
    <row r="8" spans="2:11" ht="15.75" thickBot="1">
      <c r="B8" s="2" t="s">
        <v>6</v>
      </c>
      <c r="C8" s="6" t="s">
        <v>33</v>
      </c>
      <c r="D8" s="3" t="s">
        <v>7</v>
      </c>
      <c r="E8" s="51">
        <v>80</v>
      </c>
      <c r="F8" s="3"/>
      <c r="G8" s="26">
        <f>SUM(K8*1.22)</f>
        <v>23.1312</v>
      </c>
      <c r="H8" s="3"/>
      <c r="I8" s="5">
        <f>SUM(E8*G8)</f>
        <v>1850.496</v>
      </c>
      <c r="K8">
        <v>18.96</v>
      </c>
    </row>
    <row r="9" spans="2:9" ht="15.75" thickBot="1">
      <c r="B9" s="2"/>
      <c r="C9" s="3"/>
      <c r="D9" s="3"/>
      <c r="E9" s="72" t="s">
        <v>8</v>
      </c>
      <c r="F9" s="73"/>
      <c r="G9" s="73"/>
      <c r="H9" s="74"/>
      <c r="I9" s="5">
        <f>SUM(I8:I8)</f>
        <v>1850.496</v>
      </c>
    </row>
    <row r="10" spans="2:9" ht="15.75" thickBot="1">
      <c r="B10" s="29">
        <v>2</v>
      </c>
      <c r="C10" s="4" t="s">
        <v>73</v>
      </c>
      <c r="D10" s="61"/>
      <c r="E10" s="61"/>
      <c r="F10" s="61"/>
      <c r="G10" s="61"/>
      <c r="H10" s="61"/>
      <c r="I10" s="8"/>
    </row>
    <row r="11" spans="2:11" ht="15.75" thickBot="1">
      <c r="B11" s="2" t="s">
        <v>9</v>
      </c>
      <c r="C11" s="6" t="s">
        <v>121</v>
      </c>
      <c r="D11" s="3" t="s">
        <v>7</v>
      </c>
      <c r="E11" s="51">
        <v>18.62</v>
      </c>
      <c r="F11" s="3"/>
      <c r="G11" s="26">
        <f>SUM(K11*1.22)</f>
        <v>8.966999999999999</v>
      </c>
      <c r="H11" s="3"/>
      <c r="I11" s="5">
        <f>SUM(E11*G11)</f>
        <v>166.96553999999998</v>
      </c>
      <c r="K11">
        <v>7.35</v>
      </c>
    </row>
    <row r="12" spans="2:9" ht="15.75" thickBot="1">
      <c r="B12" s="2"/>
      <c r="C12" s="3"/>
      <c r="D12" s="3"/>
      <c r="E12" s="72" t="s">
        <v>8</v>
      </c>
      <c r="F12" s="73"/>
      <c r="G12" s="73"/>
      <c r="H12" s="74"/>
      <c r="I12" s="5">
        <f>SUM(I11:I11)</f>
        <v>166.96553999999998</v>
      </c>
    </row>
    <row r="13" spans="2:9" ht="15.75" thickBot="1">
      <c r="B13" s="2">
        <v>3</v>
      </c>
      <c r="C13" s="7" t="s">
        <v>35</v>
      </c>
      <c r="D13" s="3"/>
      <c r="E13" s="24"/>
      <c r="F13" s="24"/>
      <c r="G13" s="24"/>
      <c r="H13" s="23"/>
      <c r="I13" s="31"/>
    </row>
    <row r="14" spans="2:11" ht="15.75" thickBot="1">
      <c r="B14" s="2" t="s">
        <v>58</v>
      </c>
      <c r="C14" s="46" t="s">
        <v>122</v>
      </c>
      <c r="D14" s="48" t="s">
        <v>7</v>
      </c>
      <c r="E14" s="49">
        <v>126.4064588</v>
      </c>
      <c r="F14" s="47"/>
      <c r="G14" s="26">
        <f aca="true" t="shared" si="0" ref="G14:G15">SUM(K14*1.22)</f>
        <v>59.8044</v>
      </c>
      <c r="H14" s="47"/>
      <c r="I14" s="5">
        <f>SUM(E14*G14)</f>
        <v>7559.66242465872</v>
      </c>
      <c r="K14">
        <v>49.02</v>
      </c>
    </row>
    <row r="15" spans="2:11" ht="15.75" thickBot="1">
      <c r="B15" s="2" t="s">
        <v>59</v>
      </c>
      <c r="C15" s="7" t="s">
        <v>34</v>
      </c>
      <c r="D15" s="3" t="s">
        <v>7</v>
      </c>
      <c r="E15" s="50">
        <v>522.29</v>
      </c>
      <c r="F15" s="24"/>
      <c r="G15" s="26">
        <f t="shared" si="0"/>
        <v>19.52</v>
      </c>
      <c r="H15" s="24"/>
      <c r="I15" s="5">
        <f>SUM(E15*G15)</f>
        <v>10195.100799999998</v>
      </c>
      <c r="K15">
        <v>16</v>
      </c>
    </row>
    <row r="16" spans="2:9" ht="15.75" thickBot="1">
      <c r="B16" s="2"/>
      <c r="C16" s="3"/>
      <c r="D16" s="3"/>
      <c r="E16" s="72" t="s">
        <v>8</v>
      </c>
      <c r="F16" s="73"/>
      <c r="G16" s="73"/>
      <c r="H16" s="74"/>
      <c r="I16" s="5">
        <f>SUM(I14:I15)</f>
        <v>17754.763224658716</v>
      </c>
    </row>
    <row r="17" spans="2:9" ht="15.75" thickBot="1">
      <c r="B17" s="2">
        <v>4</v>
      </c>
      <c r="C17" s="7" t="s">
        <v>89</v>
      </c>
      <c r="D17" s="3"/>
      <c r="E17" s="62"/>
      <c r="F17" s="63"/>
      <c r="G17" s="63"/>
      <c r="H17" s="23"/>
      <c r="I17" s="5"/>
    </row>
    <row r="18" spans="2:11" ht="15.75" thickBot="1">
      <c r="B18" s="2" t="s">
        <v>25</v>
      </c>
      <c r="C18" s="7" t="s">
        <v>123</v>
      </c>
      <c r="D18" s="3" t="s">
        <v>7</v>
      </c>
      <c r="E18" s="41">
        <v>18.62</v>
      </c>
      <c r="F18" s="24"/>
      <c r="G18" s="26">
        <f aca="true" t="shared" si="1" ref="G18:G20">SUM(K18*1.22)</f>
        <v>68.80799999999999</v>
      </c>
      <c r="H18" s="24"/>
      <c r="I18" s="5">
        <f aca="true" t="shared" si="2" ref="I18">SUM(E18*G18)</f>
        <v>1281.20496</v>
      </c>
      <c r="K18">
        <v>56.4</v>
      </c>
    </row>
    <row r="19" spans="2:11" ht="15.75" thickBot="1">
      <c r="B19" s="2" t="s">
        <v>32</v>
      </c>
      <c r="C19" s="7" t="s">
        <v>91</v>
      </c>
      <c r="D19" s="40" t="s">
        <v>7</v>
      </c>
      <c r="E19" s="41">
        <v>18.62</v>
      </c>
      <c r="F19" s="42"/>
      <c r="G19" s="26">
        <f t="shared" si="1"/>
        <v>38.8204</v>
      </c>
      <c r="H19" s="42"/>
      <c r="I19" s="43">
        <f>SUM(E19*G19)</f>
        <v>722.835848</v>
      </c>
      <c r="K19">
        <v>31.82</v>
      </c>
    </row>
    <row r="20" spans="2:11" ht="15.75" thickBot="1">
      <c r="B20" s="2" t="s">
        <v>52</v>
      </c>
      <c r="C20" s="7" t="s">
        <v>124</v>
      </c>
      <c r="D20" s="40" t="s">
        <v>7</v>
      </c>
      <c r="E20" s="41">
        <v>18.62</v>
      </c>
      <c r="F20" s="44"/>
      <c r="G20" s="26">
        <f t="shared" si="1"/>
        <v>87.0592</v>
      </c>
      <c r="H20" s="44"/>
      <c r="I20" s="5">
        <f aca="true" t="shared" si="3" ref="I20">SUM(E20*G20)</f>
        <v>1621.042304</v>
      </c>
      <c r="K20">
        <v>71.36</v>
      </c>
    </row>
    <row r="21" spans="2:9" ht="15.75" thickBot="1">
      <c r="B21" s="2"/>
      <c r="C21" s="7"/>
      <c r="D21" s="3"/>
      <c r="E21" s="72" t="s">
        <v>8</v>
      </c>
      <c r="F21" s="73"/>
      <c r="G21" s="73"/>
      <c r="H21" s="74"/>
      <c r="I21" s="5">
        <f>SUM(I18:I20)</f>
        <v>3625.0831120000003</v>
      </c>
    </row>
    <row r="22" spans="2:9" ht="15.75" thickBot="1">
      <c r="B22" s="2">
        <v>5</v>
      </c>
      <c r="C22" s="7" t="s">
        <v>36</v>
      </c>
      <c r="D22" s="3"/>
      <c r="E22" s="24"/>
      <c r="F22" s="24"/>
      <c r="G22" s="24"/>
      <c r="H22" s="23"/>
      <c r="I22" s="31"/>
    </row>
    <row r="23" spans="2:11" ht="15.75" thickBot="1">
      <c r="B23" s="2" t="s">
        <v>26</v>
      </c>
      <c r="C23" s="7" t="s">
        <v>37</v>
      </c>
      <c r="D23" s="3" t="s">
        <v>7</v>
      </c>
      <c r="E23" s="41">
        <v>378.82</v>
      </c>
      <c r="F23" s="24"/>
      <c r="G23" s="26">
        <f aca="true" t="shared" si="4" ref="G23:G28">SUM(K23*1.22)</f>
        <v>12.9808</v>
      </c>
      <c r="H23" s="24"/>
      <c r="I23" s="5">
        <f aca="true" t="shared" si="5" ref="I23:I28">SUM(E23*G23)</f>
        <v>4917.386656</v>
      </c>
      <c r="K23">
        <v>10.64</v>
      </c>
    </row>
    <row r="24" spans="2:11" ht="15.75" thickBot="1">
      <c r="B24" s="2" t="s">
        <v>53</v>
      </c>
      <c r="C24" s="39" t="s">
        <v>38</v>
      </c>
      <c r="D24" s="40" t="s">
        <v>7</v>
      </c>
      <c r="E24" s="41">
        <v>586.02</v>
      </c>
      <c r="F24" s="42"/>
      <c r="G24" s="26">
        <f t="shared" si="4"/>
        <v>12.9808</v>
      </c>
      <c r="H24" s="42"/>
      <c r="I24" s="43">
        <f>SUM(E24*G24)</f>
        <v>7607.008416</v>
      </c>
      <c r="K24">
        <v>10.64</v>
      </c>
    </row>
    <row r="25" spans="2:11" ht="15.75" thickBot="1">
      <c r="B25" s="2" t="s">
        <v>54</v>
      </c>
      <c r="C25" s="39" t="s">
        <v>39</v>
      </c>
      <c r="D25" s="40" t="s">
        <v>7</v>
      </c>
      <c r="E25" s="41">
        <v>123.6</v>
      </c>
      <c r="F25" s="44"/>
      <c r="G25" s="26">
        <f t="shared" si="4"/>
        <v>40.772400000000005</v>
      </c>
      <c r="H25" s="44"/>
      <c r="I25" s="5">
        <f t="shared" si="5"/>
        <v>5039.46864</v>
      </c>
      <c r="K25">
        <v>33.42</v>
      </c>
    </row>
    <row r="26" spans="2:11" ht="15.75" thickBot="1">
      <c r="B26" s="2" t="s">
        <v>125</v>
      </c>
      <c r="C26" s="39" t="s">
        <v>40</v>
      </c>
      <c r="D26" s="40" t="s">
        <v>7</v>
      </c>
      <c r="E26" s="41">
        <v>44.68</v>
      </c>
      <c r="F26" s="42"/>
      <c r="G26" s="26">
        <f t="shared" si="4"/>
        <v>27.8892</v>
      </c>
      <c r="H26" s="42"/>
      <c r="I26" s="5">
        <f t="shared" si="5"/>
        <v>1246.089456</v>
      </c>
      <c r="K26">
        <v>22.86</v>
      </c>
    </row>
    <row r="27" spans="2:11" ht="15.75" thickBot="1">
      <c r="B27" s="2" t="s">
        <v>126</v>
      </c>
      <c r="C27" s="39" t="s">
        <v>41</v>
      </c>
      <c r="D27" s="40" t="s">
        <v>7</v>
      </c>
      <c r="E27" s="41">
        <v>210.25</v>
      </c>
      <c r="F27" s="42"/>
      <c r="G27" s="26">
        <f t="shared" si="4"/>
        <v>19.9958</v>
      </c>
      <c r="H27" s="42"/>
      <c r="I27" s="5">
        <f t="shared" si="5"/>
        <v>4204.11695</v>
      </c>
      <c r="K27">
        <v>16.39</v>
      </c>
    </row>
    <row r="28" spans="2:11" ht="15.75" thickBot="1">
      <c r="B28" s="2" t="s">
        <v>127</v>
      </c>
      <c r="C28" s="39" t="s">
        <v>42</v>
      </c>
      <c r="D28" s="40" t="s">
        <v>7</v>
      </c>
      <c r="E28" s="41">
        <v>249.44</v>
      </c>
      <c r="F28" s="42"/>
      <c r="G28" s="26">
        <f t="shared" si="4"/>
        <v>10.8458</v>
      </c>
      <c r="H28" s="42"/>
      <c r="I28" s="5">
        <f t="shared" si="5"/>
        <v>2705.376352</v>
      </c>
      <c r="K28">
        <v>8.89</v>
      </c>
    </row>
    <row r="29" spans="2:9" ht="15.75" thickBot="1">
      <c r="B29" s="2"/>
      <c r="C29" s="3"/>
      <c r="D29" s="3"/>
      <c r="E29" s="72" t="s">
        <v>8</v>
      </c>
      <c r="F29" s="73"/>
      <c r="G29" s="73"/>
      <c r="H29" s="74"/>
      <c r="I29" s="5">
        <f>SUM(I23:I28)</f>
        <v>25719.44647</v>
      </c>
    </row>
    <row r="30" spans="2:9" ht="15.75" thickBot="1">
      <c r="B30" s="2">
        <v>6</v>
      </c>
      <c r="C30" s="7" t="s">
        <v>27</v>
      </c>
      <c r="D30" s="3"/>
      <c r="E30" s="24"/>
      <c r="F30" s="24"/>
      <c r="G30" s="24"/>
      <c r="H30" s="23"/>
      <c r="I30" s="31"/>
    </row>
    <row r="31" spans="2:11" ht="15.75" thickBot="1">
      <c r="B31" s="38" t="s">
        <v>29</v>
      </c>
      <c r="C31" s="39" t="s">
        <v>43</v>
      </c>
      <c r="D31" s="40" t="s">
        <v>30</v>
      </c>
      <c r="E31" s="52">
        <v>12</v>
      </c>
      <c r="F31" s="44"/>
      <c r="G31" s="26">
        <f aca="true" t="shared" si="6" ref="G31:G33">SUM(K31*1.22)</f>
        <v>102.3092</v>
      </c>
      <c r="H31" s="44"/>
      <c r="I31" s="43">
        <f aca="true" t="shared" si="7" ref="I31:I33">SUM(E31*G31)</f>
        <v>1227.7104</v>
      </c>
      <c r="K31">
        <v>83.86</v>
      </c>
    </row>
    <row r="32" spans="2:11" ht="15.75" thickBot="1">
      <c r="B32" s="38" t="s">
        <v>57</v>
      </c>
      <c r="C32" s="7" t="s">
        <v>44</v>
      </c>
      <c r="D32" s="40" t="s">
        <v>48</v>
      </c>
      <c r="E32" s="52">
        <v>14</v>
      </c>
      <c r="F32" s="42"/>
      <c r="G32" s="26">
        <f t="shared" si="6"/>
        <v>92.67119999999998</v>
      </c>
      <c r="H32" s="42"/>
      <c r="I32" s="43">
        <f t="shared" si="7"/>
        <v>1297.3967999999998</v>
      </c>
      <c r="K32">
        <v>75.96</v>
      </c>
    </row>
    <row r="33" spans="2:11" ht="15.75" thickBot="1">
      <c r="B33" s="38" t="s">
        <v>128</v>
      </c>
      <c r="C33" s="7" t="s">
        <v>55</v>
      </c>
      <c r="D33" s="3" t="s">
        <v>48</v>
      </c>
      <c r="E33" s="53">
        <v>4</v>
      </c>
      <c r="F33" s="30"/>
      <c r="G33" s="26">
        <f t="shared" si="6"/>
        <v>50.3128</v>
      </c>
      <c r="H33" s="30"/>
      <c r="I33" s="5">
        <f t="shared" si="7"/>
        <v>201.2512</v>
      </c>
      <c r="K33" s="58">
        <v>41.24</v>
      </c>
    </row>
    <row r="34" spans="2:9" ht="15.75" thickBot="1">
      <c r="B34" s="2"/>
      <c r="C34" s="3"/>
      <c r="D34" s="3"/>
      <c r="E34" s="72" t="s">
        <v>8</v>
      </c>
      <c r="F34" s="73"/>
      <c r="G34" s="73"/>
      <c r="H34" s="74"/>
      <c r="I34" s="5">
        <f>SUM(I31:I33)</f>
        <v>2726.3583999999996</v>
      </c>
    </row>
    <row r="35" spans="2:9" ht="15.75" thickBot="1">
      <c r="B35" s="2">
        <v>7</v>
      </c>
      <c r="C35" s="7" t="s">
        <v>45</v>
      </c>
      <c r="D35" s="3"/>
      <c r="E35" s="24"/>
      <c r="F35" s="24"/>
      <c r="G35" s="24"/>
      <c r="H35" s="23"/>
      <c r="I35" s="31"/>
    </row>
    <row r="36" spans="2:11" ht="15.75" thickBot="1">
      <c r="B36" s="2" t="s">
        <v>56</v>
      </c>
      <c r="C36" s="46" t="s">
        <v>46</v>
      </c>
      <c r="D36" s="48" t="s">
        <v>30</v>
      </c>
      <c r="E36" s="54">
        <v>2</v>
      </c>
      <c r="F36" s="47"/>
      <c r="G36" s="26">
        <f aca="true" t="shared" si="8" ref="G36:G37">SUM(K36*1.22)</f>
        <v>158.95379999999997</v>
      </c>
      <c r="H36" s="47"/>
      <c r="I36" s="5">
        <f aca="true" t="shared" si="9" ref="I36">SUM(E36*G36)</f>
        <v>317.90759999999995</v>
      </c>
      <c r="K36">
        <v>130.29</v>
      </c>
    </row>
    <row r="37" spans="2:11" ht="15.75" thickBot="1">
      <c r="B37" s="2" t="s">
        <v>87</v>
      </c>
      <c r="C37" s="7" t="s">
        <v>47</v>
      </c>
      <c r="D37" s="3" t="s">
        <v>30</v>
      </c>
      <c r="E37" s="55">
        <v>2</v>
      </c>
      <c r="F37" s="30"/>
      <c r="G37" s="26">
        <f t="shared" si="8"/>
        <v>164.8464</v>
      </c>
      <c r="H37" s="30"/>
      <c r="I37" s="5">
        <f aca="true" t="shared" si="10" ref="I37">SUM(E37*G37)</f>
        <v>329.6928</v>
      </c>
      <c r="K37">
        <v>135.12</v>
      </c>
    </row>
    <row r="38" spans="2:9" ht="15.75" thickBot="1">
      <c r="B38" s="2"/>
      <c r="C38" s="3"/>
      <c r="D38" s="3"/>
      <c r="E38" s="72" t="s">
        <v>8</v>
      </c>
      <c r="F38" s="73"/>
      <c r="G38" s="73"/>
      <c r="H38" s="74"/>
      <c r="I38" s="5">
        <f>SUM(I36:I37)</f>
        <v>647.6003999999999</v>
      </c>
    </row>
    <row r="39" spans="2:9" ht="15.75" thickBot="1">
      <c r="B39" s="2">
        <v>8</v>
      </c>
      <c r="C39" s="7" t="s">
        <v>28</v>
      </c>
      <c r="D39" s="3"/>
      <c r="E39" s="26"/>
      <c r="F39" s="26"/>
      <c r="G39" s="26"/>
      <c r="H39" s="26"/>
      <c r="I39" s="3"/>
    </row>
    <row r="40" spans="2:11" ht="15.75" thickBot="1">
      <c r="B40" s="2" t="s">
        <v>90</v>
      </c>
      <c r="C40" s="6" t="s">
        <v>31</v>
      </c>
      <c r="D40" s="3" t="s">
        <v>7</v>
      </c>
      <c r="E40" s="27">
        <v>497.02</v>
      </c>
      <c r="F40" s="26"/>
      <c r="G40" s="26">
        <f>SUM(K40*1.22)</f>
        <v>7.3566</v>
      </c>
      <c r="H40" s="26"/>
      <c r="I40" s="5">
        <f aca="true" t="shared" si="11" ref="I40">SUM(E40*G40)</f>
        <v>3656.377332</v>
      </c>
      <c r="K40">
        <v>6.03</v>
      </c>
    </row>
    <row r="41" spans="2:9" ht="15.75" thickBot="1">
      <c r="B41" s="2"/>
      <c r="C41" s="3"/>
      <c r="D41" s="3"/>
      <c r="E41" s="72" t="s">
        <v>8</v>
      </c>
      <c r="F41" s="73"/>
      <c r="G41" s="73"/>
      <c r="H41" s="74"/>
      <c r="I41" s="5">
        <f>SUM(I40:I40)</f>
        <v>3656.377332</v>
      </c>
    </row>
    <row r="42" spans="2:9" ht="16.5" thickBot="1">
      <c r="B42" s="65" t="s">
        <v>10</v>
      </c>
      <c r="C42" s="66"/>
      <c r="D42" s="66"/>
      <c r="E42" s="66"/>
      <c r="F42" s="66"/>
      <c r="G42" s="66"/>
      <c r="H42" s="66"/>
      <c r="I42" s="28">
        <f>SUM(I9,I12,I16,I21,I29,I34,I38,I41)</f>
        <v>56147.09047865872</v>
      </c>
    </row>
    <row r="44" ht="15">
      <c r="G44" s="59"/>
    </row>
  </sheetData>
  <mergeCells count="14">
    <mergeCell ref="E41:H41"/>
    <mergeCell ref="B42:H42"/>
    <mergeCell ref="E12:H12"/>
    <mergeCell ref="E16:H16"/>
    <mergeCell ref="E21:H21"/>
    <mergeCell ref="E29:H29"/>
    <mergeCell ref="E34:H34"/>
    <mergeCell ref="E38:H38"/>
    <mergeCell ref="B1:I1"/>
    <mergeCell ref="B2:I2"/>
    <mergeCell ref="B3:I3"/>
    <mergeCell ref="B4:I4"/>
    <mergeCell ref="F6:H6"/>
    <mergeCell ref="E9:H9"/>
  </mergeCells>
  <printOptions/>
  <pageMargins left="0.7086614173228347" right="0.5118110236220472" top="1.44" bottom="0.88" header="0.31496062992125984" footer="0.31496062992125984"/>
  <pageSetup fitToHeight="0" fitToWidth="1" horizontalDpi="300" verticalDpi="300" orientation="portrait" paperSize="9" scale="65" r:id="rId2"/>
  <headerFooter>
    <oddHeader>&amp;C&amp;G</oddHeader>
    <oddFooter>&amp;C&amp;G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 topLeftCell="A1">
      <selection activeCell="F9" sqref="F9"/>
    </sheetView>
  </sheetViews>
  <sheetFormatPr defaultColWidth="9.140625" defaultRowHeight="15"/>
  <cols>
    <col min="1" max="1" width="6.57421875" style="0" customWidth="1"/>
    <col min="3" max="3" width="24.57421875" style="0" customWidth="1"/>
    <col min="5" max="5" width="2.57421875" style="0" customWidth="1"/>
  </cols>
  <sheetData>
    <row r="1" spans="1:12" ht="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>
      <c r="A3" s="82" t="s">
        <v>119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>
      <c r="A4" s="75" t="s">
        <v>120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ht="1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ht="15">
      <c r="A9" s="81">
        <f>'[2]Plan1'!B7</f>
        <v>1</v>
      </c>
      <c r="B9" s="77" t="str">
        <f>'[2]Plan1'!C7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ht="15">
      <c r="A10" s="81"/>
      <c r="B10" s="79"/>
      <c r="C10" s="80"/>
      <c r="D10" s="11" t="s">
        <v>16</v>
      </c>
      <c r="E10" s="12"/>
      <c r="F10" s="14">
        <f>SUM(F9*L10)</f>
        <v>1850.496</v>
      </c>
      <c r="G10" s="14"/>
      <c r="H10" s="14"/>
      <c r="I10" s="14"/>
      <c r="J10" s="14"/>
      <c r="K10" s="14"/>
      <c r="L10" s="14">
        <f>'[2]Plan1'!I9</f>
        <v>1850.496</v>
      </c>
    </row>
    <row r="11" spans="1:12" ht="15">
      <c r="A11" s="81">
        <f>'[2]Plan1'!B10</f>
        <v>2</v>
      </c>
      <c r="B11" s="77" t="str">
        <f>'[2]Plan1'!C10</f>
        <v>DEMOLIÇÕES E RETIRADAS</v>
      </c>
      <c r="C11" s="78"/>
      <c r="D11" s="11" t="s">
        <v>15</v>
      </c>
      <c r="E11" s="12"/>
      <c r="F11" s="13">
        <v>1</v>
      </c>
      <c r="G11" s="13"/>
      <c r="H11" s="13"/>
      <c r="I11" s="13"/>
      <c r="J11" s="13"/>
      <c r="K11" s="13"/>
      <c r="L11" s="13">
        <f>SUM(F11:K11)</f>
        <v>1</v>
      </c>
    </row>
    <row r="12" spans="1:12" ht="15">
      <c r="A12" s="81"/>
      <c r="B12" s="79"/>
      <c r="C12" s="80"/>
      <c r="D12" s="11" t="s">
        <v>16</v>
      </c>
      <c r="E12" s="12"/>
      <c r="F12" s="14">
        <f aca="true" t="shared" si="0" ref="F12">SUM(F11*L12)</f>
        <v>166.96553999999998</v>
      </c>
      <c r="G12" s="14"/>
      <c r="H12" s="14"/>
      <c r="I12" s="14"/>
      <c r="J12" s="14"/>
      <c r="K12" s="14"/>
      <c r="L12" s="14">
        <f>'[2]Plan1'!I12</f>
        <v>166.96553999999998</v>
      </c>
    </row>
    <row r="13" spans="1:12" ht="15">
      <c r="A13" s="81">
        <f>'[2]Plan1'!B13</f>
        <v>3</v>
      </c>
      <c r="B13" s="77" t="str">
        <f>'[2]Plan1'!C13</f>
        <v>COBERTURA</v>
      </c>
      <c r="C13" s="78"/>
      <c r="D13" s="11" t="s">
        <v>15</v>
      </c>
      <c r="E13" s="12"/>
      <c r="F13" s="13">
        <v>0.2</v>
      </c>
      <c r="G13" s="13">
        <v>0.3</v>
      </c>
      <c r="H13" s="13">
        <v>0.5</v>
      </c>
      <c r="I13" s="13"/>
      <c r="J13" s="13"/>
      <c r="K13" s="13"/>
      <c r="L13" s="13">
        <f>SUM(F13:K13)</f>
        <v>1</v>
      </c>
    </row>
    <row r="14" spans="1:12" ht="15">
      <c r="A14" s="81"/>
      <c r="B14" s="79"/>
      <c r="C14" s="80"/>
      <c r="D14" s="11" t="s">
        <v>16</v>
      </c>
      <c r="E14" s="12"/>
      <c r="F14" s="14">
        <f aca="true" t="shared" si="1" ref="F14">SUM(F13*L14)</f>
        <v>3550.9526449317436</v>
      </c>
      <c r="G14" s="14">
        <f aca="true" t="shared" si="2" ref="G14">SUM(G13*L14)</f>
        <v>5326.4289673976145</v>
      </c>
      <c r="H14" s="14">
        <f aca="true" t="shared" si="3" ref="H14">SUM(H13*L14)</f>
        <v>8877.381612329358</v>
      </c>
      <c r="I14" s="14"/>
      <c r="J14" s="14"/>
      <c r="K14" s="14"/>
      <c r="L14" s="14">
        <f>'[2]Plan1'!I16</f>
        <v>17754.763224658716</v>
      </c>
    </row>
    <row r="15" spans="1:12" ht="15">
      <c r="A15" s="81">
        <f>'[2]Plan1'!B17</f>
        <v>4</v>
      </c>
      <c r="B15" s="77" t="str">
        <f>'[2]Plan1'!C17</f>
        <v>PISO</v>
      </c>
      <c r="C15" s="78"/>
      <c r="D15" s="11" t="s">
        <v>15</v>
      </c>
      <c r="E15" s="12"/>
      <c r="F15" s="13"/>
      <c r="G15" s="13">
        <v>0.2</v>
      </c>
      <c r="H15" s="13">
        <v>0.3</v>
      </c>
      <c r="I15" s="13">
        <v>0.5</v>
      </c>
      <c r="J15" s="13"/>
      <c r="K15" s="13"/>
      <c r="L15" s="13">
        <f>SUM(F15:K15)</f>
        <v>1</v>
      </c>
    </row>
    <row r="16" spans="1:12" ht="15">
      <c r="A16" s="81"/>
      <c r="B16" s="79"/>
      <c r="C16" s="80"/>
      <c r="D16" s="11" t="s">
        <v>16</v>
      </c>
      <c r="E16" s="12"/>
      <c r="F16" s="14"/>
      <c r="G16" s="14">
        <f aca="true" t="shared" si="4" ref="G16">SUM(G15*L16)</f>
        <v>725.0166224000001</v>
      </c>
      <c r="H16" s="14">
        <f aca="true" t="shared" si="5" ref="H16">SUM(H15*L16)</f>
        <v>1087.5249336</v>
      </c>
      <c r="I16" s="14">
        <f aca="true" t="shared" si="6" ref="I16">SUM(I15*L16)</f>
        <v>1812.5415560000001</v>
      </c>
      <c r="J16" s="14"/>
      <c r="K16" s="14"/>
      <c r="L16" s="14">
        <f>'[2]Plan1'!I21</f>
        <v>3625.0831120000003</v>
      </c>
    </row>
    <row r="17" spans="1:12" ht="15">
      <c r="A17" s="81">
        <f>'[2]Plan1'!B22</f>
        <v>5</v>
      </c>
      <c r="B17" s="77" t="str">
        <f>'[2]Plan1'!C22</f>
        <v>PINTURA</v>
      </c>
      <c r="C17" s="78"/>
      <c r="D17" s="11" t="s">
        <v>15</v>
      </c>
      <c r="E17" s="12"/>
      <c r="F17" s="13"/>
      <c r="G17" s="13"/>
      <c r="H17" s="13"/>
      <c r="I17" s="13"/>
      <c r="J17" s="13">
        <v>0.3</v>
      </c>
      <c r="K17" s="13">
        <v>0.7</v>
      </c>
      <c r="L17" s="13">
        <f>SUM(F17:K17)</f>
        <v>1</v>
      </c>
    </row>
    <row r="18" spans="1:12" ht="15">
      <c r="A18" s="81"/>
      <c r="B18" s="79"/>
      <c r="C18" s="80"/>
      <c r="D18" s="11" t="s">
        <v>16</v>
      </c>
      <c r="E18" s="12"/>
      <c r="F18" s="14"/>
      <c r="G18" s="14"/>
      <c r="H18" s="14"/>
      <c r="I18" s="14"/>
      <c r="J18" s="14">
        <f aca="true" t="shared" si="7" ref="J18">SUM(J17*L18)</f>
        <v>7715.833940999999</v>
      </c>
      <c r="K18" s="14">
        <f aca="true" t="shared" si="8" ref="K18:K24">SUM(K17*L18)</f>
        <v>18003.612528999998</v>
      </c>
      <c r="L18" s="14">
        <f>'[2]Plan1'!I29</f>
        <v>25719.44647</v>
      </c>
    </row>
    <row r="19" spans="1:12" ht="15">
      <c r="A19" s="81">
        <f>'[2]Plan1'!B30</f>
        <v>6</v>
      </c>
      <c r="B19" s="77" t="str">
        <f>'[2]Plan1'!C30</f>
        <v>INSTALAÇÕES ELÉTRICAS</v>
      </c>
      <c r="C19" s="78"/>
      <c r="D19" s="11" t="s">
        <v>15</v>
      </c>
      <c r="E19" s="12"/>
      <c r="F19" s="13"/>
      <c r="G19" s="13">
        <v>0.2</v>
      </c>
      <c r="H19" s="13">
        <v>0.2</v>
      </c>
      <c r="I19" s="13">
        <v>0.2</v>
      </c>
      <c r="J19" s="13">
        <v>0.4</v>
      </c>
      <c r="K19" s="13"/>
      <c r="L19" s="13">
        <f>SUM(F19:K19)</f>
        <v>1</v>
      </c>
    </row>
    <row r="20" spans="1:12" ht="15">
      <c r="A20" s="81"/>
      <c r="B20" s="79"/>
      <c r="C20" s="80"/>
      <c r="D20" s="11" t="s">
        <v>16</v>
      </c>
      <c r="E20" s="12"/>
      <c r="F20" s="14"/>
      <c r="G20" s="14">
        <f aca="true" t="shared" si="9" ref="G20">SUM(G19*L20)</f>
        <v>545.27168</v>
      </c>
      <c r="H20" s="14">
        <f aca="true" t="shared" si="10" ref="H20">SUM(H19*L20)</f>
        <v>545.27168</v>
      </c>
      <c r="I20" s="14">
        <f aca="true" t="shared" si="11" ref="I20">SUM(I19*L20)</f>
        <v>545.27168</v>
      </c>
      <c r="J20" s="14">
        <f aca="true" t="shared" si="12" ref="J20">SUM(J19*L20)</f>
        <v>1090.54336</v>
      </c>
      <c r="K20" s="14"/>
      <c r="L20" s="14">
        <f>'[2]Plan1'!I34</f>
        <v>2726.3583999999996</v>
      </c>
    </row>
    <row r="21" spans="1:12" ht="15">
      <c r="A21" s="81">
        <f>'[2]Plan1'!B35</f>
        <v>7</v>
      </c>
      <c r="B21" s="77" t="str">
        <f>'[2]Plan1'!C35</f>
        <v>INSTALAÇÕES HIDRO-SANITÁRIAS e ESGOTO</v>
      </c>
      <c r="C21" s="78"/>
      <c r="D21" s="11" t="s">
        <v>15</v>
      </c>
      <c r="E21" s="12"/>
      <c r="F21" s="13"/>
      <c r="G21" s="13">
        <v>0.3</v>
      </c>
      <c r="H21" s="13">
        <v>0.3</v>
      </c>
      <c r="I21" s="13">
        <v>0.4</v>
      </c>
      <c r="J21" s="13"/>
      <c r="K21" s="13"/>
      <c r="L21" s="13">
        <f>SUM(F21:K21)</f>
        <v>1</v>
      </c>
    </row>
    <row r="22" spans="1:12" ht="15">
      <c r="A22" s="81"/>
      <c r="B22" s="79"/>
      <c r="C22" s="80"/>
      <c r="D22" s="11" t="s">
        <v>16</v>
      </c>
      <c r="E22" s="12"/>
      <c r="F22" s="14"/>
      <c r="G22" s="14">
        <f aca="true" t="shared" si="13" ref="G22">SUM(G21*L22)</f>
        <v>194.28011999999998</v>
      </c>
      <c r="H22" s="14">
        <f aca="true" t="shared" si="14" ref="H22">SUM(H21*L22)</f>
        <v>194.28011999999998</v>
      </c>
      <c r="I22" s="14">
        <f aca="true" t="shared" si="15" ref="I22">SUM(I21*L22)</f>
        <v>259.04015999999996</v>
      </c>
      <c r="J22" s="14"/>
      <c r="K22" s="14"/>
      <c r="L22" s="14">
        <f>'[2]Plan1'!I38</f>
        <v>647.6003999999999</v>
      </c>
    </row>
    <row r="23" spans="1:12" ht="15">
      <c r="A23" s="81">
        <f>'[2]Plan1'!B39</f>
        <v>8</v>
      </c>
      <c r="B23" s="77" t="str">
        <f>'[2]Plan1'!C39</f>
        <v>LIMPEZA FINAL</v>
      </c>
      <c r="C23" s="78"/>
      <c r="D23" s="11" t="s">
        <v>15</v>
      </c>
      <c r="E23" s="12"/>
      <c r="F23" s="13"/>
      <c r="G23" s="13"/>
      <c r="H23" s="13"/>
      <c r="I23" s="13"/>
      <c r="J23" s="13">
        <v>0.2</v>
      </c>
      <c r="K23" s="13">
        <v>0.8</v>
      </c>
      <c r="L23" s="13">
        <f>SUM(F23:K23)</f>
        <v>1</v>
      </c>
    </row>
    <row r="24" spans="1:12" ht="15">
      <c r="A24" s="81"/>
      <c r="B24" s="79"/>
      <c r="C24" s="80"/>
      <c r="D24" s="11" t="s">
        <v>16</v>
      </c>
      <c r="E24" s="12"/>
      <c r="F24" s="14"/>
      <c r="G24" s="14"/>
      <c r="H24" s="14"/>
      <c r="I24" s="14"/>
      <c r="J24" s="14">
        <f aca="true" t="shared" si="16" ref="J24">SUM(J23*L24)</f>
        <v>731.2754664</v>
      </c>
      <c r="K24" s="14">
        <f t="shared" si="8"/>
        <v>2925.1018656</v>
      </c>
      <c r="L24" s="14">
        <f>'[2]Plan1'!I41</f>
        <v>3656.377332</v>
      </c>
    </row>
    <row r="25" spans="1:12" ht="15">
      <c r="A25" s="15"/>
      <c r="B25" s="16"/>
      <c r="C25" s="16"/>
      <c r="D25" s="12"/>
      <c r="E25" s="12"/>
      <c r="F25" s="17"/>
      <c r="G25" s="17"/>
      <c r="H25" s="17"/>
      <c r="I25" s="17"/>
      <c r="J25" s="17"/>
      <c r="K25" s="17"/>
      <c r="L25" s="18"/>
    </row>
    <row r="26" spans="1:12" ht="15">
      <c r="A26" s="84" t="s">
        <v>17</v>
      </c>
      <c r="B26" s="85"/>
      <c r="C26" s="88" t="s">
        <v>18</v>
      </c>
      <c r="D26" s="89"/>
      <c r="E26" s="19"/>
      <c r="F26" s="14">
        <f>SUM(F10,F12,F14,F16,F18,F20,F22,F24)</f>
        <v>5568.414184931744</v>
      </c>
      <c r="G26" s="14">
        <f aca="true" t="shared" si="17" ref="G26:K26">SUM(G10,G12,G14,G16,G18,G20,G22,G24)</f>
        <v>6790.997389797615</v>
      </c>
      <c r="H26" s="14">
        <f t="shared" si="17"/>
        <v>10704.458345929357</v>
      </c>
      <c r="I26" s="14">
        <f t="shared" si="17"/>
        <v>2616.853396</v>
      </c>
      <c r="J26" s="14">
        <f t="shared" si="17"/>
        <v>9537.652767399999</v>
      </c>
      <c r="K26" s="14">
        <f t="shared" si="17"/>
        <v>20928.7143946</v>
      </c>
      <c r="L26" s="14">
        <f>SUM(L10,,L12,L14,L16,L18,L20,L22,L24)</f>
        <v>56147.09047865872</v>
      </c>
    </row>
    <row r="27" spans="1:12" ht="15">
      <c r="A27" s="86"/>
      <c r="B27" s="87"/>
      <c r="C27" s="88" t="s">
        <v>19</v>
      </c>
      <c r="D27" s="89"/>
      <c r="E27" s="19"/>
      <c r="F27" s="20">
        <f>SUM(F26*L27/L26)</f>
        <v>0.09917547173790377</v>
      </c>
      <c r="G27" s="20">
        <f>SUM(G26*L27/L26)</f>
        <v>0.12095012104641194</v>
      </c>
      <c r="H27" s="20">
        <f>SUM(H26*L27/L26)</f>
        <v>0.1906502768829683</v>
      </c>
      <c r="I27" s="20">
        <f>SUM(I26*L27/L26)</f>
        <v>0.04660710597274235</v>
      </c>
      <c r="J27" s="20">
        <f>SUM(J26*L27/L26)</f>
        <v>0.1698690472843864</v>
      </c>
      <c r="K27" s="20">
        <f>SUM(K26*L27/L26)</f>
        <v>0.37274797707558716</v>
      </c>
      <c r="L27" s="13">
        <v>1</v>
      </c>
    </row>
    <row r="28" spans="1:12" ht="15">
      <c r="A28" s="84" t="s">
        <v>20</v>
      </c>
      <c r="B28" s="85"/>
      <c r="C28" s="88" t="s">
        <v>21</v>
      </c>
      <c r="D28" s="89"/>
      <c r="E28" s="19"/>
      <c r="F28" s="14">
        <f>SUM(F26)</f>
        <v>5568.414184931744</v>
      </c>
      <c r="G28" s="14">
        <f>SUM(F26+G26)</f>
        <v>12359.411574729358</v>
      </c>
      <c r="H28" s="14">
        <f>SUM(F26+G26+H26)</f>
        <v>23063.869920658715</v>
      </c>
      <c r="I28" s="14">
        <f>SUM(F26+G26+H26+I26)</f>
        <v>25680.723316658714</v>
      </c>
      <c r="J28" s="14">
        <f>SUM(F26+G26+H26+I26+J26)</f>
        <v>35218.37608405871</v>
      </c>
      <c r="K28" s="14">
        <f>SUM(F26+G26+H26+I26+J26+K26)</f>
        <v>56147.09047865871</v>
      </c>
      <c r="L28" s="21"/>
    </row>
    <row r="29" spans="1:12" ht="15">
      <c r="A29" s="86"/>
      <c r="B29" s="87"/>
      <c r="C29" s="88" t="s">
        <v>22</v>
      </c>
      <c r="D29" s="89"/>
      <c r="E29" s="19"/>
      <c r="F29" s="20">
        <f>SUM(F27)</f>
        <v>0.09917547173790377</v>
      </c>
      <c r="G29" s="20">
        <f>SUM(F27+G27)</f>
        <v>0.2201255927843157</v>
      </c>
      <c r="H29" s="20">
        <f>SUM(F27+G27+H27)</f>
        <v>0.41077586966728397</v>
      </c>
      <c r="I29" s="20">
        <f>SUM(F27+G27+H27+I27)</f>
        <v>0.45738297564002633</v>
      </c>
      <c r="J29" s="20">
        <f>SUM(F27+G27+H27+I27+J27)</f>
        <v>0.6272520229244127</v>
      </c>
      <c r="K29" s="20">
        <f>SUM(F27+G27+H27+I27+J27+K27)</f>
        <v>0.9999999999999999</v>
      </c>
      <c r="L29" s="22"/>
    </row>
    <row r="32" ht="15">
      <c r="K32" s="32"/>
    </row>
  </sheetData>
  <mergeCells count="27">
    <mergeCell ref="A23:A24"/>
    <mergeCell ref="B23:C24"/>
    <mergeCell ref="A26:B27"/>
    <mergeCell ref="C26:D26"/>
    <mergeCell ref="C27:D27"/>
    <mergeCell ref="A28:B29"/>
    <mergeCell ref="C28:D28"/>
    <mergeCell ref="C29:D29"/>
    <mergeCell ref="A17:A18"/>
    <mergeCell ref="B17:C18"/>
    <mergeCell ref="A19:A20"/>
    <mergeCell ref="B19:C20"/>
    <mergeCell ref="A21:A22"/>
    <mergeCell ref="B21:C22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rintOptions/>
  <pageMargins left="0.5118110236220472" right="0.5118110236220472" top="1.34" bottom="0.7874015748031497" header="0.31496062992125984" footer="0.31496062992125984"/>
  <pageSetup horizontalDpi="600" verticalDpi="600" orientation="landscape" paperSize="9" r:id="rId2"/>
  <headerFooter>
    <oddHeader>&amp;C&amp;G</oddHeader>
    <oddFooter>&amp;C&amp;G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view="pageBreakPreview" zoomScaleSheetLayoutView="100" workbookViewId="0" topLeftCell="A1">
      <selection activeCell="B2" sqref="B2:I2"/>
    </sheetView>
  </sheetViews>
  <sheetFormatPr defaultColWidth="9.140625" defaultRowHeight="15"/>
  <cols>
    <col min="1" max="1" width="5.8515625" style="0" customWidth="1"/>
    <col min="3" max="3" width="59.140625" style="0" bestFit="1" customWidth="1"/>
    <col min="5" max="5" width="11.28125" style="0" bestFit="1" customWidth="1"/>
    <col min="6" max="6" width="8.140625" style="0" customWidth="1"/>
    <col min="7" max="7" width="12.421875" style="0" bestFit="1" customWidth="1"/>
    <col min="8" max="8" width="7.140625" style="0" customWidth="1"/>
    <col min="9" max="9" width="21.00390625" style="0" customWidth="1"/>
  </cols>
  <sheetData>
    <row r="1" spans="2:9" ht="15.75">
      <c r="B1" s="67" t="s">
        <v>69</v>
      </c>
      <c r="C1" s="67"/>
      <c r="D1" s="67"/>
      <c r="E1" s="67"/>
      <c r="F1" s="67"/>
      <c r="G1" s="67"/>
      <c r="H1" s="67"/>
      <c r="I1" s="67"/>
    </row>
    <row r="2" spans="2:9" ht="29.25" customHeight="1">
      <c r="B2" s="68" t="s">
        <v>129</v>
      </c>
      <c r="C2" s="68"/>
      <c r="D2" s="68"/>
      <c r="E2" s="68"/>
      <c r="F2" s="68"/>
      <c r="G2" s="68"/>
      <c r="H2" s="68"/>
      <c r="I2" s="68"/>
    </row>
    <row r="3" spans="2:9" ht="15.75">
      <c r="B3" s="67" t="s">
        <v>130</v>
      </c>
      <c r="C3" s="67"/>
      <c r="D3" s="67"/>
      <c r="E3" s="67"/>
      <c r="F3" s="67"/>
      <c r="G3" s="67"/>
      <c r="H3" s="67"/>
      <c r="I3" s="67"/>
    </row>
    <row r="4" spans="2:9" ht="15.75">
      <c r="B4" s="67" t="s">
        <v>0</v>
      </c>
      <c r="C4" s="67"/>
      <c r="D4" s="67"/>
      <c r="E4" s="67"/>
      <c r="F4" s="67"/>
      <c r="G4" s="67"/>
      <c r="H4" s="67"/>
      <c r="I4" s="67"/>
    </row>
    <row r="5" spans="2:9" ht="6.75" customHeight="1" thickBot="1">
      <c r="B5" s="1"/>
      <c r="C5" s="1"/>
      <c r="D5" s="1"/>
      <c r="E5" s="1"/>
      <c r="F5" s="1"/>
      <c r="G5" s="1"/>
      <c r="H5" s="1"/>
      <c r="I5" s="1"/>
    </row>
    <row r="6" spans="2:9" ht="15.75" thickBot="1">
      <c r="B6" s="2" t="s">
        <v>1</v>
      </c>
      <c r="C6" s="3" t="s">
        <v>11</v>
      </c>
      <c r="D6" s="3" t="s">
        <v>2</v>
      </c>
      <c r="E6" s="3" t="s">
        <v>3</v>
      </c>
      <c r="F6" s="69" t="s">
        <v>4</v>
      </c>
      <c r="G6" s="70"/>
      <c r="H6" s="71"/>
      <c r="I6" s="3" t="s">
        <v>5</v>
      </c>
    </row>
    <row r="7" spans="2:9" ht="15.75" thickBot="1">
      <c r="B7" s="29">
        <v>1</v>
      </c>
      <c r="C7" s="4" t="s">
        <v>24</v>
      </c>
      <c r="D7" s="61"/>
      <c r="E7" s="61"/>
      <c r="F7" s="61"/>
      <c r="G7" s="61"/>
      <c r="H7" s="61"/>
      <c r="I7" s="8"/>
    </row>
    <row r="8" spans="2:11" ht="15.75" thickBot="1">
      <c r="B8" s="2" t="s">
        <v>6</v>
      </c>
      <c r="C8" s="6" t="s">
        <v>33</v>
      </c>
      <c r="D8" s="3" t="s">
        <v>7</v>
      </c>
      <c r="E8" s="51">
        <v>60</v>
      </c>
      <c r="F8" s="3"/>
      <c r="G8" s="26">
        <f>SUM(K8*1.22)</f>
        <v>23.1312</v>
      </c>
      <c r="H8" s="3"/>
      <c r="I8" s="5">
        <f>SUM(E8*G8)</f>
        <v>1387.872</v>
      </c>
      <c r="K8">
        <v>18.96</v>
      </c>
    </row>
    <row r="9" spans="2:9" ht="15.75" thickBot="1">
      <c r="B9" s="2"/>
      <c r="C9" s="3"/>
      <c r="D9" s="3"/>
      <c r="E9" s="72" t="s">
        <v>8</v>
      </c>
      <c r="F9" s="73"/>
      <c r="G9" s="73"/>
      <c r="H9" s="74"/>
      <c r="I9" s="5">
        <f>SUM(I8:I8)</f>
        <v>1387.872</v>
      </c>
    </row>
    <row r="10" spans="2:9" ht="15.75" thickBot="1">
      <c r="B10" s="2">
        <v>2</v>
      </c>
      <c r="C10" s="7" t="s">
        <v>35</v>
      </c>
      <c r="D10" s="3"/>
      <c r="E10" s="24"/>
      <c r="F10" s="24"/>
      <c r="G10" s="24"/>
      <c r="H10" s="23"/>
      <c r="I10" s="31"/>
    </row>
    <row r="11" spans="2:11" ht="15.75" thickBot="1">
      <c r="B11" s="2" t="s">
        <v>9</v>
      </c>
      <c r="C11" s="46" t="s">
        <v>67</v>
      </c>
      <c r="D11" s="48" t="s">
        <v>7</v>
      </c>
      <c r="E11" s="49">
        <v>108.15</v>
      </c>
      <c r="F11" s="47"/>
      <c r="G11" s="26">
        <f aca="true" t="shared" si="0" ref="G11:G12">SUM(K11*1.22)</f>
        <v>59.8044</v>
      </c>
      <c r="H11" s="47"/>
      <c r="I11" s="5">
        <f>SUM(E11*G11)</f>
        <v>6467.84586</v>
      </c>
      <c r="K11">
        <v>49.02</v>
      </c>
    </row>
    <row r="12" spans="2:11" ht="15.75" thickBot="1">
      <c r="B12" s="2" t="s">
        <v>60</v>
      </c>
      <c r="C12" s="7" t="s">
        <v>34</v>
      </c>
      <c r="D12" s="3" t="s">
        <v>7</v>
      </c>
      <c r="E12" s="50">
        <v>108.15</v>
      </c>
      <c r="F12" s="24"/>
      <c r="G12" s="26">
        <f t="shared" si="0"/>
        <v>19.52</v>
      </c>
      <c r="H12" s="24"/>
      <c r="I12" s="5">
        <f>SUM(E12*G12)</f>
        <v>2111.088</v>
      </c>
      <c r="K12">
        <v>16</v>
      </c>
    </row>
    <row r="13" spans="2:9" ht="15.75" thickBot="1">
      <c r="B13" s="2"/>
      <c r="C13" s="3"/>
      <c r="D13" s="3"/>
      <c r="E13" s="72" t="s">
        <v>8</v>
      </c>
      <c r="F13" s="73"/>
      <c r="G13" s="73"/>
      <c r="H13" s="74"/>
      <c r="I13" s="5">
        <f>SUM(I11:I12)</f>
        <v>8578.933860000001</v>
      </c>
    </row>
    <row r="14" spans="2:9" ht="15.75" thickBot="1">
      <c r="B14" s="2">
        <v>3</v>
      </c>
      <c r="C14" s="7" t="s">
        <v>36</v>
      </c>
      <c r="D14" s="3"/>
      <c r="E14" s="24"/>
      <c r="F14" s="24"/>
      <c r="G14" s="24"/>
      <c r="H14" s="23"/>
      <c r="I14" s="31"/>
    </row>
    <row r="15" spans="2:11" ht="15.75" thickBot="1">
      <c r="B15" s="2" t="s">
        <v>58</v>
      </c>
      <c r="C15" s="7" t="s">
        <v>37</v>
      </c>
      <c r="D15" s="3" t="s">
        <v>7</v>
      </c>
      <c r="E15" s="41">
        <v>296.03</v>
      </c>
      <c r="F15" s="24"/>
      <c r="G15" s="26">
        <f aca="true" t="shared" si="1" ref="G15:G20">SUM(K15*1.22)</f>
        <v>12.9808</v>
      </c>
      <c r="H15" s="24"/>
      <c r="I15" s="5">
        <f aca="true" t="shared" si="2" ref="I15:I20">SUM(E15*G15)</f>
        <v>3842.7062239999996</v>
      </c>
      <c r="K15">
        <v>10.64</v>
      </c>
    </row>
    <row r="16" spans="2:11" ht="15.75" thickBot="1">
      <c r="B16" s="2" t="s">
        <v>59</v>
      </c>
      <c r="C16" s="39" t="s">
        <v>38</v>
      </c>
      <c r="D16" s="40" t="s">
        <v>7</v>
      </c>
      <c r="E16" s="41">
        <v>424.17</v>
      </c>
      <c r="F16" s="42"/>
      <c r="G16" s="26">
        <f t="shared" si="1"/>
        <v>12.9808</v>
      </c>
      <c r="H16" s="42"/>
      <c r="I16" s="43">
        <f>SUM(E16*G16)</f>
        <v>5506.065936</v>
      </c>
      <c r="K16">
        <v>10.64</v>
      </c>
    </row>
    <row r="17" spans="2:11" ht="15.75" thickBot="1">
      <c r="B17" s="2" t="s">
        <v>131</v>
      </c>
      <c r="C17" s="39" t="s">
        <v>39</v>
      </c>
      <c r="D17" s="40" t="s">
        <v>7</v>
      </c>
      <c r="E17" s="41">
        <v>123.6</v>
      </c>
      <c r="F17" s="44"/>
      <c r="G17" s="26">
        <f t="shared" si="1"/>
        <v>40.772400000000005</v>
      </c>
      <c r="H17" s="44"/>
      <c r="I17" s="5">
        <f t="shared" si="2"/>
        <v>5039.46864</v>
      </c>
      <c r="K17">
        <v>33.42</v>
      </c>
    </row>
    <row r="18" spans="2:11" ht="15.75" thickBot="1">
      <c r="B18" s="2" t="s">
        <v>132</v>
      </c>
      <c r="C18" s="39" t="s">
        <v>40</v>
      </c>
      <c r="D18" s="40" t="s">
        <v>7</v>
      </c>
      <c r="E18" s="41">
        <v>40.64</v>
      </c>
      <c r="F18" s="42"/>
      <c r="G18" s="26">
        <f t="shared" si="1"/>
        <v>27.8892</v>
      </c>
      <c r="H18" s="42"/>
      <c r="I18" s="5">
        <f t="shared" si="2"/>
        <v>1133.417088</v>
      </c>
      <c r="K18">
        <v>22.86</v>
      </c>
    </row>
    <row r="19" spans="2:11" ht="15.75" thickBot="1">
      <c r="B19" s="2" t="s">
        <v>133</v>
      </c>
      <c r="C19" s="39" t="s">
        <v>41</v>
      </c>
      <c r="D19" s="40" t="s">
        <v>7</v>
      </c>
      <c r="E19" s="41">
        <v>174.4</v>
      </c>
      <c r="F19" s="42"/>
      <c r="G19" s="26">
        <f t="shared" si="1"/>
        <v>19.9958</v>
      </c>
      <c r="H19" s="42"/>
      <c r="I19" s="5">
        <f t="shared" si="2"/>
        <v>3487.26752</v>
      </c>
      <c r="K19">
        <v>16.39</v>
      </c>
    </row>
    <row r="20" spans="2:11" ht="15.75" thickBot="1">
      <c r="B20" s="2" t="s">
        <v>134</v>
      </c>
      <c r="C20" s="39" t="s">
        <v>42</v>
      </c>
      <c r="D20" s="40" t="s">
        <v>7</v>
      </c>
      <c r="E20" s="41">
        <v>322.78</v>
      </c>
      <c r="F20" s="42"/>
      <c r="G20" s="26">
        <f t="shared" si="1"/>
        <v>10.8458</v>
      </c>
      <c r="H20" s="42"/>
      <c r="I20" s="5">
        <f t="shared" si="2"/>
        <v>3500.807324</v>
      </c>
      <c r="K20">
        <v>8.89</v>
      </c>
    </row>
    <row r="21" spans="2:9" ht="15.75" thickBot="1">
      <c r="B21" s="2"/>
      <c r="C21" s="3"/>
      <c r="D21" s="3"/>
      <c r="E21" s="72" t="s">
        <v>8</v>
      </c>
      <c r="F21" s="73"/>
      <c r="G21" s="73"/>
      <c r="H21" s="74"/>
      <c r="I21" s="5">
        <f>SUM(I15:I20)</f>
        <v>22509.732732</v>
      </c>
    </row>
    <row r="22" spans="2:9" ht="15.75" thickBot="1">
      <c r="B22" s="2">
        <v>4</v>
      </c>
      <c r="C22" s="7" t="s">
        <v>27</v>
      </c>
      <c r="D22" s="3"/>
      <c r="E22" s="24"/>
      <c r="F22" s="24"/>
      <c r="G22" s="24"/>
      <c r="H22" s="23"/>
      <c r="I22" s="31"/>
    </row>
    <row r="23" spans="2:11" ht="15.75" thickBot="1">
      <c r="B23" s="38" t="s">
        <v>25</v>
      </c>
      <c r="C23" s="39" t="s">
        <v>43</v>
      </c>
      <c r="D23" s="40" t="s">
        <v>30</v>
      </c>
      <c r="E23" s="52">
        <v>12</v>
      </c>
      <c r="F23" s="44"/>
      <c r="G23" s="26">
        <f aca="true" t="shared" si="3" ref="G23:G24">SUM(K23*1.22)</f>
        <v>102.3092</v>
      </c>
      <c r="H23" s="44"/>
      <c r="I23" s="43">
        <f aca="true" t="shared" si="4" ref="I23:I24">SUM(E23*G23)</f>
        <v>1227.7104</v>
      </c>
      <c r="K23">
        <v>83.86</v>
      </c>
    </row>
    <row r="24" spans="2:11" ht="15.75" thickBot="1">
      <c r="B24" s="38" t="s">
        <v>32</v>
      </c>
      <c r="C24" s="7" t="s">
        <v>44</v>
      </c>
      <c r="D24" s="40" t="s">
        <v>48</v>
      </c>
      <c r="E24" s="52">
        <v>14</v>
      </c>
      <c r="F24" s="42"/>
      <c r="G24" s="26">
        <f t="shared" si="3"/>
        <v>92.67119999999998</v>
      </c>
      <c r="H24" s="42"/>
      <c r="I24" s="43">
        <f t="shared" si="4"/>
        <v>1297.3967999999998</v>
      </c>
      <c r="K24">
        <v>75.96</v>
      </c>
    </row>
    <row r="25" spans="2:9" ht="15.75" thickBot="1">
      <c r="B25" s="2"/>
      <c r="C25" s="3"/>
      <c r="D25" s="3"/>
      <c r="E25" s="72" t="s">
        <v>8</v>
      </c>
      <c r="F25" s="73"/>
      <c r="G25" s="73"/>
      <c r="H25" s="74"/>
      <c r="I25" s="5">
        <f>SUM(I23:I24)</f>
        <v>2525.1071999999995</v>
      </c>
    </row>
    <row r="26" spans="2:9" ht="15.75" thickBot="1">
      <c r="B26" s="2">
        <v>5</v>
      </c>
      <c r="C26" s="7" t="s">
        <v>45</v>
      </c>
      <c r="D26" s="3"/>
      <c r="E26" s="24"/>
      <c r="F26" s="24"/>
      <c r="G26" s="24"/>
      <c r="H26" s="23"/>
      <c r="I26" s="31"/>
    </row>
    <row r="27" spans="2:11" ht="15.75" thickBot="1">
      <c r="B27" s="2" t="s">
        <v>26</v>
      </c>
      <c r="C27" s="46" t="s">
        <v>46</v>
      </c>
      <c r="D27" s="48" t="s">
        <v>30</v>
      </c>
      <c r="E27" s="54">
        <v>4</v>
      </c>
      <c r="F27" s="47"/>
      <c r="G27" s="26">
        <f aca="true" t="shared" si="5" ref="G27:G30">SUM(K27*1.22)</f>
        <v>158.95379999999997</v>
      </c>
      <c r="H27" s="47"/>
      <c r="I27" s="5">
        <f aca="true" t="shared" si="6" ref="I27">SUM(E27*G27)</f>
        <v>635.8151999999999</v>
      </c>
      <c r="K27">
        <v>130.29</v>
      </c>
    </row>
    <row r="28" spans="2:11" ht="15.75" thickBot="1">
      <c r="B28" s="2" t="s">
        <v>53</v>
      </c>
      <c r="C28" s="7" t="s">
        <v>47</v>
      </c>
      <c r="D28" s="3" t="s">
        <v>30</v>
      </c>
      <c r="E28" s="55">
        <v>4</v>
      </c>
      <c r="F28" s="30"/>
      <c r="G28" s="26">
        <f t="shared" si="5"/>
        <v>164.8464</v>
      </c>
      <c r="H28" s="30"/>
      <c r="I28" s="5">
        <f aca="true" t="shared" si="7" ref="I28:I30">SUM(E28*G28)</f>
        <v>659.3856</v>
      </c>
      <c r="K28">
        <v>135.12</v>
      </c>
    </row>
    <row r="29" spans="2:11" ht="15.75" thickBot="1">
      <c r="B29" s="2" t="s">
        <v>54</v>
      </c>
      <c r="C29" s="7" t="s">
        <v>135</v>
      </c>
      <c r="D29" s="3" t="s">
        <v>48</v>
      </c>
      <c r="E29" s="55">
        <v>4</v>
      </c>
      <c r="F29" s="30"/>
      <c r="G29" s="26">
        <f t="shared" si="5"/>
        <v>479.1794</v>
      </c>
      <c r="H29" s="30"/>
      <c r="I29" s="5">
        <f t="shared" si="7"/>
        <v>1916.7176</v>
      </c>
      <c r="K29">
        <v>392.77</v>
      </c>
    </row>
    <row r="30" spans="2:11" ht="15.75" thickBot="1">
      <c r="B30" s="2" t="s">
        <v>125</v>
      </c>
      <c r="C30" s="7" t="s">
        <v>136</v>
      </c>
      <c r="D30" s="3" t="s">
        <v>48</v>
      </c>
      <c r="E30" s="55">
        <v>4</v>
      </c>
      <c r="F30" s="30"/>
      <c r="G30" s="26">
        <f t="shared" si="5"/>
        <v>158.3316</v>
      </c>
      <c r="H30" s="30"/>
      <c r="I30" s="5">
        <f t="shared" si="7"/>
        <v>633.3264</v>
      </c>
      <c r="K30">
        <v>129.78</v>
      </c>
    </row>
    <row r="31" spans="2:9" ht="15.75" thickBot="1">
      <c r="B31" s="2"/>
      <c r="C31" s="3"/>
      <c r="D31" s="3"/>
      <c r="E31" s="72" t="s">
        <v>8</v>
      </c>
      <c r="F31" s="73"/>
      <c r="G31" s="73"/>
      <c r="H31" s="74"/>
      <c r="I31" s="5">
        <f>SUM(I27:I30)</f>
        <v>3845.2447999999995</v>
      </c>
    </row>
    <row r="32" spans="2:9" ht="15.75" thickBot="1">
      <c r="B32" s="2">
        <v>6</v>
      </c>
      <c r="C32" s="7" t="s">
        <v>28</v>
      </c>
      <c r="D32" s="3"/>
      <c r="E32" s="26"/>
      <c r="F32" s="26"/>
      <c r="G32" s="26"/>
      <c r="H32" s="26"/>
      <c r="I32" s="3"/>
    </row>
    <row r="33" spans="2:11" ht="15.75" thickBot="1">
      <c r="B33" s="2" t="s">
        <v>29</v>
      </c>
      <c r="C33" s="6" t="s">
        <v>31</v>
      </c>
      <c r="D33" s="3" t="s">
        <v>7</v>
      </c>
      <c r="E33" s="27">
        <v>341.88</v>
      </c>
      <c r="F33" s="26"/>
      <c r="G33" s="26">
        <f>SUM(K33*1.22)</f>
        <v>7.3566</v>
      </c>
      <c r="H33" s="26"/>
      <c r="I33" s="5">
        <f aca="true" t="shared" si="8" ref="I33">SUM(E33*G33)</f>
        <v>2515.074408</v>
      </c>
      <c r="K33">
        <v>6.03</v>
      </c>
    </row>
    <row r="34" spans="2:9" ht="15.75" thickBot="1">
      <c r="B34" s="2"/>
      <c r="C34" s="3"/>
      <c r="D34" s="3"/>
      <c r="E34" s="72" t="s">
        <v>8</v>
      </c>
      <c r="F34" s="73"/>
      <c r="G34" s="73"/>
      <c r="H34" s="74"/>
      <c r="I34" s="5">
        <f>SUM(I33:I33)</f>
        <v>2515.074408</v>
      </c>
    </row>
    <row r="35" spans="2:9" ht="16.5" thickBot="1">
      <c r="B35" s="65" t="s">
        <v>10</v>
      </c>
      <c r="C35" s="66"/>
      <c r="D35" s="66"/>
      <c r="E35" s="66"/>
      <c r="F35" s="66"/>
      <c r="G35" s="66"/>
      <c r="H35" s="66"/>
      <c r="I35" s="28">
        <f>SUM(I9,I13,I21,I25,I31,I34)</f>
        <v>41361.965000000004</v>
      </c>
    </row>
    <row r="37" ht="15">
      <c r="G37" s="59"/>
    </row>
  </sheetData>
  <mergeCells count="12">
    <mergeCell ref="E13:H13"/>
    <mergeCell ref="E21:H21"/>
    <mergeCell ref="E25:H25"/>
    <mergeCell ref="E31:H31"/>
    <mergeCell ref="E34:H34"/>
    <mergeCell ref="B35:H35"/>
    <mergeCell ref="B1:I1"/>
    <mergeCell ref="B2:I2"/>
    <mergeCell ref="B3:I3"/>
    <mergeCell ref="B4:I4"/>
    <mergeCell ref="F6:H6"/>
    <mergeCell ref="E9:H9"/>
  </mergeCells>
  <printOptions/>
  <pageMargins left="0.7086614173228347" right="0.5118110236220472" top="1.44" bottom="0.88" header="0.31496062992125984" footer="0.31496062992125984"/>
  <pageSetup fitToHeight="0" fitToWidth="1" horizontalDpi="300" verticalDpi="300" orientation="portrait" paperSize="9" scale="65" r:id="rId2"/>
  <headerFooter>
    <oddHeader>&amp;C&amp;G</oddHeader>
    <oddFooter>&amp;C&amp;G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 topLeftCell="A1">
      <selection activeCell="H13" sqref="H13"/>
    </sheetView>
  </sheetViews>
  <sheetFormatPr defaultColWidth="9.140625" defaultRowHeight="15"/>
  <cols>
    <col min="1" max="1" width="6.57421875" style="0" customWidth="1"/>
    <col min="3" max="3" width="24.57421875" style="0" customWidth="1"/>
    <col min="5" max="5" width="2.57421875" style="0" customWidth="1"/>
  </cols>
  <sheetData>
    <row r="1" spans="1:12" ht="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15.75" customHeight="1">
      <c r="A2" s="75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76"/>
    </row>
    <row r="3" spans="1:12" ht="35.25" customHeight="1">
      <c r="A3" s="82" t="s">
        <v>129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83"/>
    </row>
    <row r="4" spans="1:12" ht="15" customHeight="1">
      <c r="A4" s="75" t="s">
        <v>130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6"/>
    </row>
    <row r="5" spans="1:12" ht="15" customHeight="1">
      <c r="A5" s="75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6"/>
    </row>
    <row r="6" spans="1:12" ht="15" customHeight="1" thickBot="1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37"/>
    </row>
    <row r="8" spans="1:12" ht="15">
      <c r="A8" s="64" t="s">
        <v>1</v>
      </c>
      <c r="B8" s="90" t="s">
        <v>12</v>
      </c>
      <c r="C8" s="90"/>
      <c r="D8" s="90"/>
      <c r="E8" s="10"/>
      <c r="F8" s="64" t="s">
        <v>13</v>
      </c>
      <c r="G8" s="64" t="s">
        <v>14</v>
      </c>
      <c r="H8" s="64" t="s">
        <v>23</v>
      </c>
      <c r="I8" s="64" t="s">
        <v>49</v>
      </c>
      <c r="J8" s="64" t="s">
        <v>50</v>
      </c>
      <c r="K8" s="64" t="s">
        <v>51</v>
      </c>
      <c r="L8" s="64" t="s">
        <v>10</v>
      </c>
    </row>
    <row r="9" spans="1:12" ht="15">
      <c r="A9" s="81">
        <f>'[3]Plan1'!B7</f>
        <v>1</v>
      </c>
      <c r="B9" s="77" t="str">
        <f>'[3]Plan1'!C7</f>
        <v>SERVIÇOS PRELIMINARES</v>
      </c>
      <c r="C9" s="78"/>
      <c r="D9" s="11" t="s">
        <v>15</v>
      </c>
      <c r="E9" s="12"/>
      <c r="F9" s="13">
        <v>1</v>
      </c>
      <c r="G9" s="13"/>
      <c r="H9" s="13"/>
      <c r="I9" s="13"/>
      <c r="J9" s="13"/>
      <c r="K9" s="13"/>
      <c r="L9" s="13">
        <f>SUM(F9:K9)</f>
        <v>1</v>
      </c>
    </row>
    <row r="10" spans="1:12" ht="15">
      <c r="A10" s="81"/>
      <c r="B10" s="79"/>
      <c r="C10" s="80"/>
      <c r="D10" s="11" t="s">
        <v>16</v>
      </c>
      <c r="E10" s="12"/>
      <c r="F10" s="14">
        <f>SUM(F9*L10)</f>
        <v>1387.872</v>
      </c>
      <c r="G10" s="14"/>
      <c r="H10" s="14"/>
      <c r="I10" s="14"/>
      <c r="J10" s="14"/>
      <c r="K10" s="14"/>
      <c r="L10" s="14">
        <f>'[3]Plan1'!I9</f>
        <v>1387.872</v>
      </c>
    </row>
    <row r="11" spans="1:12" ht="15">
      <c r="A11" s="81">
        <f>'[3]Plan1'!B10</f>
        <v>2</v>
      </c>
      <c r="B11" s="77" t="str">
        <f>'[3]Plan1'!C10</f>
        <v>COBERTURA</v>
      </c>
      <c r="C11" s="78"/>
      <c r="D11" s="11" t="s">
        <v>15</v>
      </c>
      <c r="E11" s="12"/>
      <c r="F11" s="13">
        <v>0.1</v>
      </c>
      <c r="G11" s="13">
        <v>0.3</v>
      </c>
      <c r="H11" s="13">
        <v>0.6</v>
      </c>
      <c r="I11" s="13"/>
      <c r="J11" s="13"/>
      <c r="K11" s="13"/>
      <c r="L11" s="13">
        <f>SUM(F11:K11)</f>
        <v>1</v>
      </c>
    </row>
    <row r="12" spans="1:12" ht="15">
      <c r="A12" s="81"/>
      <c r="B12" s="79"/>
      <c r="C12" s="80"/>
      <c r="D12" s="11" t="s">
        <v>16</v>
      </c>
      <c r="E12" s="12"/>
      <c r="F12" s="14">
        <f>SUM(F11*L12)</f>
        <v>857.8933860000002</v>
      </c>
      <c r="G12" s="14">
        <f>SUM(G11*L12)</f>
        <v>2573.680158</v>
      </c>
      <c r="H12" s="14">
        <f>SUM(H11*L12)</f>
        <v>5147.360316</v>
      </c>
      <c r="I12" s="14"/>
      <c r="J12" s="14"/>
      <c r="K12" s="14"/>
      <c r="L12" s="14">
        <f>'[3]Plan1'!I13</f>
        <v>8578.933860000001</v>
      </c>
    </row>
    <row r="13" spans="1:12" ht="15">
      <c r="A13" s="81">
        <f>'[3]Plan1'!B14</f>
        <v>3</v>
      </c>
      <c r="B13" s="77" t="str">
        <f>'[3]Plan1'!C14</f>
        <v>PINTURA</v>
      </c>
      <c r="C13" s="78"/>
      <c r="D13" s="11" t="s">
        <v>15</v>
      </c>
      <c r="E13" s="12"/>
      <c r="F13" s="13"/>
      <c r="G13" s="13"/>
      <c r="H13" s="13"/>
      <c r="I13" s="13"/>
      <c r="J13" s="13">
        <v>0.2</v>
      </c>
      <c r="K13" s="13">
        <v>0.8</v>
      </c>
      <c r="L13" s="13">
        <f>SUM(F13:K13)</f>
        <v>1</v>
      </c>
    </row>
    <row r="14" spans="1:12" ht="15">
      <c r="A14" s="81"/>
      <c r="B14" s="79"/>
      <c r="C14" s="80"/>
      <c r="D14" s="11" t="s">
        <v>16</v>
      </c>
      <c r="E14" s="12"/>
      <c r="F14" s="14"/>
      <c r="G14" s="14"/>
      <c r="H14" s="14"/>
      <c r="I14" s="14"/>
      <c r="J14" s="14">
        <f>SUM(J13*L14)</f>
        <v>4501.9465464</v>
      </c>
      <c r="K14" s="14">
        <f aca="true" t="shared" si="0" ref="K14:K16">SUM(K13*L14)</f>
        <v>18007.7861856</v>
      </c>
      <c r="L14" s="14">
        <f>'[3]Plan1'!I21</f>
        <v>22509.732732</v>
      </c>
    </row>
    <row r="15" spans="1:12" ht="15">
      <c r="A15" s="81">
        <f>'[3]Plan1'!B22</f>
        <v>4</v>
      </c>
      <c r="B15" s="77" t="str">
        <f>'[3]Plan1'!C22</f>
        <v>INSTALAÇÕES ELÉTRICAS</v>
      </c>
      <c r="C15" s="78"/>
      <c r="D15" s="11" t="s">
        <v>15</v>
      </c>
      <c r="E15" s="12"/>
      <c r="F15" s="13"/>
      <c r="G15" s="13"/>
      <c r="H15" s="13">
        <v>0.2</v>
      </c>
      <c r="I15" s="13">
        <v>0.2</v>
      </c>
      <c r="J15" s="13">
        <v>0.3</v>
      </c>
      <c r="K15" s="13">
        <v>0.3</v>
      </c>
      <c r="L15" s="13">
        <f>SUM(F15:K15)</f>
        <v>1</v>
      </c>
    </row>
    <row r="16" spans="1:12" ht="15">
      <c r="A16" s="81"/>
      <c r="B16" s="79"/>
      <c r="C16" s="80"/>
      <c r="D16" s="11" t="s">
        <v>16</v>
      </c>
      <c r="E16" s="12"/>
      <c r="F16" s="14"/>
      <c r="G16" s="14"/>
      <c r="H16" s="14">
        <f>SUM(H15*L16)</f>
        <v>505.0214399999999</v>
      </c>
      <c r="I16" s="14">
        <f>SUM(I15*L16)</f>
        <v>505.0214399999999</v>
      </c>
      <c r="J16" s="14">
        <f>SUM(J15*L16)</f>
        <v>757.5321599999999</v>
      </c>
      <c r="K16" s="14">
        <f t="shared" si="0"/>
        <v>757.5321599999999</v>
      </c>
      <c r="L16" s="14">
        <f>'[3]Plan1'!I25</f>
        <v>2525.1071999999995</v>
      </c>
    </row>
    <row r="17" spans="1:12" ht="15">
      <c r="A17" s="81">
        <f>'[3]Plan1'!B26</f>
        <v>5</v>
      </c>
      <c r="B17" s="77" t="str">
        <f>'[3]Plan1'!C26</f>
        <v>INSTALAÇÕES HIDRO-SANITÁRIAS e ESGOTO</v>
      </c>
      <c r="C17" s="78"/>
      <c r="D17" s="11" t="s">
        <v>15</v>
      </c>
      <c r="E17" s="12"/>
      <c r="F17" s="13"/>
      <c r="G17" s="13">
        <v>0.2</v>
      </c>
      <c r="H17" s="13">
        <v>0.4</v>
      </c>
      <c r="I17" s="13">
        <v>0.4</v>
      </c>
      <c r="J17" s="13"/>
      <c r="K17" s="13"/>
      <c r="L17" s="13">
        <f>SUM(F17:K17)</f>
        <v>1</v>
      </c>
    </row>
    <row r="18" spans="1:12" ht="15">
      <c r="A18" s="81"/>
      <c r="B18" s="79"/>
      <c r="C18" s="80"/>
      <c r="D18" s="11" t="s">
        <v>16</v>
      </c>
      <c r="E18" s="12"/>
      <c r="F18" s="14"/>
      <c r="G18" s="14">
        <f>SUM(G17*L18)</f>
        <v>769.04896</v>
      </c>
      <c r="H18" s="14">
        <f>SUM(H17*L18)</f>
        <v>1538.09792</v>
      </c>
      <c r="I18" s="14">
        <f>SUM(I17*L18)</f>
        <v>1538.09792</v>
      </c>
      <c r="J18" s="14"/>
      <c r="K18" s="14"/>
      <c r="L18" s="14">
        <f>'[3]Plan1'!I31</f>
        <v>3845.2447999999995</v>
      </c>
    </row>
    <row r="19" spans="1:12" ht="15">
      <c r="A19" s="81">
        <f>'[3]Plan1'!B32</f>
        <v>6</v>
      </c>
      <c r="B19" s="77" t="str">
        <f>'[3]Plan1'!C32</f>
        <v>LIMPEZA FINAL</v>
      </c>
      <c r="C19" s="78"/>
      <c r="D19" s="11" t="s">
        <v>15</v>
      </c>
      <c r="E19" s="12"/>
      <c r="F19" s="13"/>
      <c r="G19" s="13"/>
      <c r="H19" s="13"/>
      <c r="I19" s="13"/>
      <c r="J19" s="13">
        <v>0.2</v>
      </c>
      <c r="K19" s="13">
        <v>0.8</v>
      </c>
      <c r="L19" s="13">
        <f>SUM(F19:K19)</f>
        <v>1</v>
      </c>
    </row>
    <row r="20" spans="1:12" ht="15">
      <c r="A20" s="81"/>
      <c r="B20" s="79"/>
      <c r="C20" s="80"/>
      <c r="D20" s="11" t="s">
        <v>16</v>
      </c>
      <c r="E20" s="12"/>
      <c r="F20" s="14"/>
      <c r="G20" s="14"/>
      <c r="H20" s="14"/>
      <c r="I20" s="14"/>
      <c r="J20" s="14">
        <f>SUM(J19*L20)</f>
        <v>503.0148816</v>
      </c>
      <c r="K20" s="14">
        <f>SUM(K19*L20)</f>
        <v>2012.0595264</v>
      </c>
      <c r="L20" s="14">
        <f>'[3]Plan1'!I34</f>
        <v>2515.074408</v>
      </c>
    </row>
    <row r="21" spans="1:12" ht="15">
      <c r="A21" s="15"/>
      <c r="B21" s="16"/>
      <c r="C21" s="16"/>
      <c r="D21" s="12"/>
      <c r="E21" s="12"/>
      <c r="F21" s="17"/>
      <c r="G21" s="17"/>
      <c r="H21" s="17"/>
      <c r="I21" s="17"/>
      <c r="J21" s="17"/>
      <c r="K21" s="17"/>
      <c r="L21" s="18"/>
    </row>
    <row r="22" spans="1:12" ht="15">
      <c r="A22" s="84" t="s">
        <v>17</v>
      </c>
      <c r="B22" s="85"/>
      <c r="C22" s="88" t="s">
        <v>18</v>
      </c>
      <c r="D22" s="89"/>
      <c r="E22" s="19"/>
      <c r="F22" s="14">
        <f aca="true" t="shared" si="1" ref="F22:K22">SUM(F10,F12,F14,F16,F18,F20)</f>
        <v>2245.765386</v>
      </c>
      <c r="G22" s="14">
        <f t="shared" si="1"/>
        <v>3342.729118</v>
      </c>
      <c r="H22" s="14">
        <f t="shared" si="1"/>
        <v>7190.479676</v>
      </c>
      <c r="I22" s="14">
        <f t="shared" si="1"/>
        <v>2043.11936</v>
      </c>
      <c r="J22" s="14">
        <f t="shared" si="1"/>
        <v>5762.493588</v>
      </c>
      <c r="K22" s="14">
        <f t="shared" si="1"/>
        <v>20777.377872</v>
      </c>
      <c r="L22" s="14">
        <f>SUM(L10,,L12,L14,L16,L18,L20)</f>
        <v>41361.965000000004</v>
      </c>
    </row>
    <row r="23" spans="1:12" ht="15">
      <c r="A23" s="86"/>
      <c r="B23" s="87"/>
      <c r="C23" s="88" t="s">
        <v>19</v>
      </c>
      <c r="D23" s="89"/>
      <c r="E23" s="19"/>
      <c r="F23" s="20">
        <f>SUM(F22*L23/L22)</f>
        <v>0.05429542300516912</v>
      </c>
      <c r="G23" s="20">
        <f>SUM(G22*L23/L22)</f>
        <v>0.08081649694350836</v>
      </c>
      <c r="H23" s="20">
        <f>SUM(H22*L23/L22)</f>
        <v>0.17384279678201942</v>
      </c>
      <c r="I23" s="20">
        <f>SUM(I22*L23/L22)</f>
        <v>0.04939609034532087</v>
      </c>
      <c r="J23" s="20">
        <f>SUM(J22*L23/L22)</f>
        <v>0.13931866119029887</v>
      </c>
      <c r="K23" s="20">
        <f>SUM(K22*L23/L22)</f>
        <v>0.5023305317336834</v>
      </c>
      <c r="L23" s="13">
        <v>1</v>
      </c>
    </row>
    <row r="24" spans="1:12" ht="15">
      <c r="A24" s="84" t="s">
        <v>20</v>
      </c>
      <c r="B24" s="85"/>
      <c r="C24" s="88" t="s">
        <v>21</v>
      </c>
      <c r="D24" s="89"/>
      <c r="E24" s="19"/>
      <c r="F24" s="14">
        <f>SUM(F22)</f>
        <v>2245.765386</v>
      </c>
      <c r="G24" s="14">
        <f>SUM(F22+G22)</f>
        <v>5588.494504</v>
      </c>
      <c r="H24" s="14">
        <f>SUM(F22+G22+H22)</f>
        <v>12778.974180000001</v>
      </c>
      <c r="I24" s="14">
        <f>SUM(F22+G22+H22+I22)</f>
        <v>14822.093540000002</v>
      </c>
      <c r="J24" s="14">
        <f>SUM(F22+G22+H22+I22+J22)</f>
        <v>20584.587128000003</v>
      </c>
      <c r="K24" s="14">
        <f>SUM(F22+G22+H22+I22+J22+K22)</f>
        <v>41361.965000000004</v>
      </c>
      <c r="L24" s="21"/>
    </row>
    <row r="25" spans="1:12" ht="15">
      <c r="A25" s="86"/>
      <c r="B25" s="87"/>
      <c r="C25" s="88" t="s">
        <v>22</v>
      </c>
      <c r="D25" s="89"/>
      <c r="E25" s="19"/>
      <c r="F25" s="20">
        <f>SUM(F23)</f>
        <v>0.05429542300516912</v>
      </c>
      <c r="G25" s="20">
        <f>SUM(F23+G23)</f>
        <v>0.13511191994867747</v>
      </c>
      <c r="H25" s="20">
        <f>SUM(F23+G23+H23)</f>
        <v>0.30895471673069685</v>
      </c>
      <c r="I25" s="20">
        <f>SUM(F23+G23+H23+I23)</f>
        <v>0.35835080707601774</v>
      </c>
      <c r="J25" s="20">
        <f>SUM(F23+G23+H23+I23+J23)</f>
        <v>0.49766946826631664</v>
      </c>
      <c r="K25" s="20">
        <f>SUM(F23+G23+H23+I23+J23+K23)</f>
        <v>1</v>
      </c>
      <c r="L25" s="22"/>
    </row>
    <row r="28" ht="15">
      <c r="K28" s="32"/>
    </row>
  </sheetData>
  <mergeCells count="23">
    <mergeCell ref="A24:B25"/>
    <mergeCell ref="C24:D24"/>
    <mergeCell ref="C25:D25"/>
    <mergeCell ref="A17:A18"/>
    <mergeCell ref="B17:C18"/>
    <mergeCell ref="A19:A20"/>
    <mergeCell ref="B19:C20"/>
    <mergeCell ref="A22:B23"/>
    <mergeCell ref="C22:D22"/>
    <mergeCell ref="C23:D23"/>
    <mergeCell ref="A11:A12"/>
    <mergeCell ref="B11:C12"/>
    <mergeCell ref="A13:A14"/>
    <mergeCell ref="B13:C14"/>
    <mergeCell ref="A15:A16"/>
    <mergeCell ref="B15:C16"/>
    <mergeCell ref="A2:L2"/>
    <mergeCell ref="A3:L3"/>
    <mergeCell ref="A4:L4"/>
    <mergeCell ref="A5:L5"/>
    <mergeCell ref="B8:D8"/>
    <mergeCell ref="A9:A10"/>
    <mergeCell ref="B9:C10"/>
  </mergeCells>
  <printOptions/>
  <pageMargins left="0.5118110236220472" right="0.5118110236220472" top="1.55" bottom="0.7874015748031497" header="0.31496062992125984" footer="0.31496062992125984"/>
  <pageSetup horizontalDpi="600" verticalDpi="600" orientation="landscape" paperSize="9" r:id="rId2"/>
  <headerFooter>
    <oddHeader>&amp;C&amp;G</oddHeader>
    <oddFooter>&amp;C&amp;G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1"/>
  <sheetViews>
    <sheetView view="pageBreakPreview" zoomScaleSheetLayoutView="100" workbookViewId="0" topLeftCell="A1">
      <selection activeCell="B1" sqref="B1:I1"/>
    </sheetView>
  </sheetViews>
  <sheetFormatPr defaultColWidth="9.140625" defaultRowHeight="15"/>
  <cols>
    <col min="1" max="1" width="5.8515625" style="0" customWidth="1"/>
    <col min="3" max="3" width="62.8515625" style="0" customWidth="1"/>
    <col min="5" max="5" width="11.28125" style="60" bestFit="1" customWidth="1"/>
    <col min="6" max="6" width="8.140625" style="0" customWidth="1"/>
    <col min="7" max="7" width="12.421875" style="0" bestFit="1" customWidth="1"/>
    <col min="8" max="8" width="7.140625" style="0" customWidth="1"/>
    <col min="9" max="9" width="21.00390625" style="0" customWidth="1"/>
  </cols>
  <sheetData>
    <row r="1" spans="2:9" ht="15.75">
      <c r="B1" s="67" t="s">
        <v>69</v>
      </c>
      <c r="C1" s="67"/>
      <c r="D1" s="67"/>
      <c r="E1" s="67"/>
      <c r="F1" s="67"/>
      <c r="G1" s="67"/>
      <c r="H1" s="67"/>
      <c r="I1" s="67"/>
    </row>
    <row r="2" spans="2:9" ht="29.25" customHeight="1">
      <c r="B2" s="68" t="s">
        <v>137</v>
      </c>
      <c r="C2" s="68"/>
      <c r="D2" s="68"/>
      <c r="E2" s="68"/>
      <c r="F2" s="68"/>
      <c r="G2" s="68"/>
      <c r="H2" s="68"/>
      <c r="I2" s="68"/>
    </row>
    <row r="3" spans="2:9" ht="15.75">
      <c r="B3" s="67" t="s">
        <v>138</v>
      </c>
      <c r="C3" s="67"/>
      <c r="D3" s="67"/>
      <c r="E3" s="67"/>
      <c r="F3" s="67"/>
      <c r="G3" s="67"/>
      <c r="H3" s="67"/>
      <c r="I3" s="67"/>
    </row>
    <row r="4" spans="2:9" ht="15.75">
      <c r="B4" s="67" t="s">
        <v>0</v>
      </c>
      <c r="C4" s="67"/>
      <c r="D4" s="67"/>
      <c r="E4" s="67"/>
      <c r="F4" s="67"/>
      <c r="G4" s="67"/>
      <c r="H4" s="67"/>
      <c r="I4" s="67"/>
    </row>
    <row r="5" spans="2:9" ht="6.75" customHeight="1" thickBot="1">
      <c r="B5" s="1"/>
      <c r="C5" s="1"/>
      <c r="D5" s="1"/>
      <c r="E5" s="91"/>
      <c r="F5" s="1"/>
      <c r="G5" s="1"/>
      <c r="H5" s="1"/>
      <c r="I5" s="1"/>
    </row>
    <row r="6" spans="2:9" ht="15.75" thickBot="1">
      <c r="B6" s="2" t="s">
        <v>1</v>
      </c>
      <c r="C6" s="3" t="s">
        <v>11</v>
      </c>
      <c r="D6" s="3" t="s">
        <v>2</v>
      </c>
      <c r="E6" s="92" t="s">
        <v>3</v>
      </c>
      <c r="F6" s="69" t="s">
        <v>4</v>
      </c>
      <c r="G6" s="70"/>
      <c r="H6" s="71"/>
      <c r="I6" s="3" t="s">
        <v>5</v>
      </c>
    </row>
    <row r="7" spans="2:9" ht="15.75" thickBot="1">
      <c r="B7" s="29">
        <v>1</v>
      </c>
      <c r="C7" s="4" t="s">
        <v>24</v>
      </c>
      <c r="D7" s="61"/>
      <c r="E7" s="93"/>
      <c r="F7" s="61"/>
      <c r="G7" s="61"/>
      <c r="H7" s="61"/>
      <c r="I7" s="8"/>
    </row>
    <row r="8" spans="2:11" ht="15.75" thickBot="1">
      <c r="B8" s="2" t="s">
        <v>6</v>
      </c>
      <c r="C8" s="6" t="s">
        <v>33</v>
      </c>
      <c r="D8" s="3" t="s">
        <v>7</v>
      </c>
      <c r="E8" s="51">
        <v>80</v>
      </c>
      <c r="F8" s="3"/>
      <c r="G8" s="26">
        <f>SUM(K8*1.22)</f>
        <v>23.1312</v>
      </c>
      <c r="H8" s="3"/>
      <c r="I8" s="5">
        <f>SUM(E8*G8)</f>
        <v>1850.496</v>
      </c>
      <c r="K8">
        <v>18.96</v>
      </c>
    </row>
    <row r="9" spans="2:9" ht="15.75" thickBot="1">
      <c r="B9" s="2"/>
      <c r="C9" s="3"/>
      <c r="D9" s="3"/>
      <c r="E9" s="72" t="s">
        <v>8</v>
      </c>
      <c r="F9" s="73"/>
      <c r="G9" s="73"/>
      <c r="H9" s="74"/>
      <c r="I9" s="5">
        <f>SUM(I8:I8)</f>
        <v>1850.496</v>
      </c>
    </row>
    <row r="10" spans="2:9" ht="15.75" thickBot="1">
      <c r="B10" s="29">
        <v>2</v>
      </c>
      <c r="C10" s="4" t="s">
        <v>73</v>
      </c>
      <c r="D10" s="61"/>
      <c r="E10" s="93"/>
      <c r="F10" s="61"/>
      <c r="G10" s="61"/>
      <c r="H10" s="61"/>
      <c r="I10" s="8"/>
    </row>
    <row r="11" spans="2:11" ht="15.75" thickBot="1">
      <c r="B11" s="95" t="s">
        <v>9</v>
      </c>
      <c r="C11" s="6" t="s">
        <v>139</v>
      </c>
      <c r="D11" s="3" t="s">
        <v>7</v>
      </c>
      <c r="E11" s="51">
        <v>40</v>
      </c>
      <c r="F11" s="3"/>
      <c r="G11" s="26">
        <f aca="true" t="shared" si="0" ref="G11:G12">SUM(K11*1.22)</f>
        <v>6.2097999999999995</v>
      </c>
      <c r="H11" s="3"/>
      <c r="I11" s="5">
        <f aca="true" t="shared" si="1" ref="I11:I12">SUM(E11*G11)</f>
        <v>248.392</v>
      </c>
      <c r="K11">
        <v>5.09</v>
      </c>
    </row>
    <row r="12" spans="2:11" ht="15.75" thickBot="1">
      <c r="B12" s="2" t="s">
        <v>60</v>
      </c>
      <c r="C12" s="6" t="s">
        <v>140</v>
      </c>
      <c r="D12" s="3" t="s">
        <v>7</v>
      </c>
      <c r="E12" s="51">
        <v>1.55</v>
      </c>
      <c r="F12" s="3"/>
      <c r="G12" s="26">
        <f t="shared" si="0"/>
        <v>5.9658</v>
      </c>
      <c r="H12" s="3"/>
      <c r="I12" s="5">
        <f t="shared" si="1"/>
        <v>9.24699</v>
      </c>
      <c r="K12">
        <v>4.89</v>
      </c>
    </row>
    <row r="13" spans="2:9" ht="15.75" thickBot="1">
      <c r="B13" s="2"/>
      <c r="C13" s="3"/>
      <c r="D13" s="3"/>
      <c r="E13" s="72" t="s">
        <v>8</v>
      </c>
      <c r="F13" s="73"/>
      <c r="G13" s="73"/>
      <c r="H13" s="74"/>
      <c r="I13" s="5">
        <f>SUM(I11:I12)</f>
        <v>257.63899</v>
      </c>
    </row>
    <row r="14" spans="2:9" ht="15.75" thickBot="1">
      <c r="B14" s="2">
        <v>3</v>
      </c>
      <c r="C14" s="7" t="s">
        <v>35</v>
      </c>
      <c r="D14" s="3"/>
      <c r="E14" s="96"/>
      <c r="F14" s="24"/>
      <c r="G14" s="24"/>
      <c r="H14" s="23"/>
      <c r="I14" s="31"/>
    </row>
    <row r="15" spans="2:11" ht="15.75" thickBot="1">
      <c r="B15" s="2" t="s">
        <v>58</v>
      </c>
      <c r="C15" s="46" t="s">
        <v>141</v>
      </c>
      <c r="D15" s="48" t="s">
        <v>7</v>
      </c>
      <c r="E15" s="100">
        <v>40.51</v>
      </c>
      <c r="F15" s="47"/>
      <c r="G15" s="26">
        <f>SUM(K15*1.22)</f>
        <v>76.1158</v>
      </c>
      <c r="H15" s="47"/>
      <c r="I15" s="5">
        <f>SUM(E15*G15)</f>
        <v>3083.4510579999996</v>
      </c>
      <c r="K15">
        <v>62.39</v>
      </c>
    </row>
    <row r="16" spans="2:9" ht="15.75" thickBot="1">
      <c r="B16" s="2"/>
      <c r="C16" s="3"/>
      <c r="D16" s="3"/>
      <c r="E16" s="72" t="s">
        <v>8</v>
      </c>
      <c r="F16" s="73"/>
      <c r="G16" s="73"/>
      <c r="H16" s="74"/>
      <c r="I16" s="5">
        <f>SUM(I15:I15)</f>
        <v>3083.4510579999996</v>
      </c>
    </row>
    <row r="17" spans="2:9" ht="15.75" thickBot="1">
      <c r="B17" s="2">
        <v>4</v>
      </c>
      <c r="C17" s="7" t="s">
        <v>80</v>
      </c>
      <c r="D17" s="3"/>
      <c r="E17" s="96"/>
      <c r="F17" s="24"/>
      <c r="G17" s="24"/>
      <c r="H17" s="23"/>
      <c r="I17" s="31"/>
    </row>
    <row r="18" spans="2:11" ht="15.75" thickBot="1">
      <c r="B18" s="2" t="s">
        <v>58</v>
      </c>
      <c r="C18" s="46" t="s">
        <v>82</v>
      </c>
      <c r="D18" s="48" t="s">
        <v>7</v>
      </c>
      <c r="E18" s="100">
        <v>1.55</v>
      </c>
      <c r="F18" s="47"/>
      <c r="G18" s="26">
        <f>SUM(K18*1.22)</f>
        <v>414.3974</v>
      </c>
      <c r="H18" s="47"/>
      <c r="I18" s="5">
        <f>SUM(E18*G18)</f>
        <v>642.31597</v>
      </c>
      <c r="K18">
        <v>339.67</v>
      </c>
    </row>
    <row r="19" spans="2:9" ht="15.75" thickBot="1">
      <c r="B19" s="2"/>
      <c r="C19" s="3"/>
      <c r="D19" s="3"/>
      <c r="E19" s="72" t="s">
        <v>8</v>
      </c>
      <c r="F19" s="73"/>
      <c r="G19" s="73"/>
      <c r="H19" s="74"/>
      <c r="I19" s="5">
        <f>SUM(I18:I18)</f>
        <v>642.31597</v>
      </c>
    </row>
    <row r="20" spans="2:9" ht="15.75" thickBot="1">
      <c r="B20" s="2">
        <v>5</v>
      </c>
      <c r="C20" s="7" t="s">
        <v>83</v>
      </c>
      <c r="D20" s="3"/>
      <c r="E20" s="96"/>
      <c r="F20" s="24"/>
      <c r="G20" s="24"/>
      <c r="H20" s="23"/>
      <c r="I20" s="31"/>
    </row>
    <row r="21" spans="2:11" ht="15.75" thickBot="1">
      <c r="B21" s="2" t="s">
        <v>26</v>
      </c>
      <c r="C21" s="46" t="s">
        <v>84</v>
      </c>
      <c r="D21" s="48" t="s">
        <v>7</v>
      </c>
      <c r="E21" s="100">
        <v>40</v>
      </c>
      <c r="F21" s="47"/>
      <c r="G21" s="26">
        <f aca="true" t="shared" si="2" ref="G21:G22">SUM(K21*1.22)</f>
        <v>11.7608</v>
      </c>
      <c r="H21" s="47"/>
      <c r="I21" s="5">
        <f>SUM(E21*G21)</f>
        <v>470.432</v>
      </c>
      <c r="K21">
        <v>9.64</v>
      </c>
    </row>
    <row r="22" spans="2:11" ht="15.75" thickBot="1">
      <c r="B22" s="2" t="s">
        <v>53</v>
      </c>
      <c r="C22" s="46" t="s">
        <v>85</v>
      </c>
      <c r="D22" s="48" t="s">
        <v>7</v>
      </c>
      <c r="E22" s="100">
        <v>40</v>
      </c>
      <c r="F22" s="47"/>
      <c r="G22" s="26">
        <f t="shared" si="2"/>
        <v>47.8972</v>
      </c>
      <c r="H22" s="47"/>
      <c r="I22" s="5">
        <f>SUM(E22*G22)</f>
        <v>1915.888</v>
      </c>
      <c r="K22">
        <v>39.26</v>
      </c>
    </row>
    <row r="23" spans="2:9" ht="15.75" thickBot="1">
      <c r="B23" s="2"/>
      <c r="C23" s="3"/>
      <c r="D23" s="3"/>
      <c r="E23" s="72" t="s">
        <v>8</v>
      </c>
      <c r="F23" s="73"/>
      <c r="G23" s="73"/>
      <c r="H23" s="74"/>
      <c r="I23" s="5">
        <f>SUM(I21:I22)</f>
        <v>2386.3199999999997</v>
      </c>
    </row>
    <row r="24" spans="2:9" ht="15.75" thickBot="1">
      <c r="B24" s="2">
        <v>6</v>
      </c>
      <c r="C24" s="7" t="s">
        <v>89</v>
      </c>
      <c r="D24" s="3"/>
      <c r="E24" s="96"/>
      <c r="F24" s="24"/>
      <c r="G24" s="24"/>
      <c r="H24" s="23"/>
      <c r="I24" s="5"/>
    </row>
    <row r="25" spans="2:11" ht="15.75" thickBot="1">
      <c r="B25" s="2" t="s">
        <v>29</v>
      </c>
      <c r="C25" s="7" t="s">
        <v>94</v>
      </c>
      <c r="D25" s="3" t="s">
        <v>7</v>
      </c>
      <c r="E25" s="107">
        <v>3.72</v>
      </c>
      <c r="F25" s="24"/>
      <c r="G25" s="26">
        <f>SUM(K25*1.22)</f>
        <v>53.07</v>
      </c>
      <c r="H25" s="24"/>
      <c r="I25" s="5">
        <f aca="true" t="shared" si="3" ref="I25">SUM(E25*G25)</f>
        <v>197.4204</v>
      </c>
      <c r="K25">
        <v>43.5</v>
      </c>
    </row>
    <row r="26" spans="2:9" ht="15.75" thickBot="1">
      <c r="B26" s="2"/>
      <c r="C26" s="7"/>
      <c r="D26" s="3"/>
      <c r="E26" s="72" t="s">
        <v>8</v>
      </c>
      <c r="F26" s="73"/>
      <c r="G26" s="73"/>
      <c r="H26" s="74"/>
      <c r="I26" s="5">
        <f>SUM(I25:I25)</f>
        <v>197.4204</v>
      </c>
    </row>
    <row r="27" spans="2:9" ht="15.75" thickBot="1">
      <c r="B27" s="2">
        <v>7</v>
      </c>
      <c r="C27" s="7" t="s">
        <v>61</v>
      </c>
      <c r="D27" s="3"/>
      <c r="E27" s="96"/>
      <c r="F27" s="63"/>
      <c r="G27" s="24"/>
      <c r="H27" s="24"/>
      <c r="I27" s="5"/>
    </row>
    <row r="28" spans="2:11" ht="15.75" thickBot="1">
      <c r="B28" s="2" t="s">
        <v>56</v>
      </c>
      <c r="C28" s="7" t="s">
        <v>86</v>
      </c>
      <c r="D28" s="3" t="s">
        <v>7</v>
      </c>
      <c r="E28" s="96">
        <v>264.81</v>
      </c>
      <c r="F28" s="63"/>
      <c r="G28" s="24">
        <f aca="true" t="shared" si="4" ref="G28:G29">SUM(K28*1.22)</f>
        <v>57.7182</v>
      </c>
      <c r="H28" s="30"/>
      <c r="I28" s="5">
        <f aca="true" t="shared" si="5" ref="I28:I29">SUM(E28*G28)</f>
        <v>15284.356542000001</v>
      </c>
      <c r="K28">
        <v>47.31</v>
      </c>
    </row>
    <row r="29" spans="2:11" ht="15.75" thickBot="1">
      <c r="B29" s="2" t="s">
        <v>87</v>
      </c>
      <c r="C29" s="7" t="s">
        <v>88</v>
      </c>
      <c r="D29" s="3" t="s">
        <v>7</v>
      </c>
      <c r="E29" s="96">
        <v>264.81</v>
      </c>
      <c r="F29" s="63"/>
      <c r="G29" s="30">
        <f t="shared" si="4"/>
        <v>40.9676</v>
      </c>
      <c r="H29" s="30"/>
      <c r="I29" s="5">
        <f t="shared" si="5"/>
        <v>10848.630156</v>
      </c>
      <c r="K29">
        <v>33.58</v>
      </c>
    </row>
    <row r="30" spans="2:9" ht="15.75" thickBot="1">
      <c r="B30" s="2"/>
      <c r="C30" s="7"/>
      <c r="D30" s="3"/>
      <c r="E30" s="72" t="s">
        <v>8</v>
      </c>
      <c r="F30" s="73"/>
      <c r="G30" s="73"/>
      <c r="H30" s="74"/>
      <c r="I30" s="5">
        <f>SUM(I28:I29)</f>
        <v>26132.986698</v>
      </c>
    </row>
    <row r="31" spans="2:9" ht="15.75" thickBot="1">
      <c r="B31" s="2">
        <v>8</v>
      </c>
      <c r="C31" s="7" t="s">
        <v>36</v>
      </c>
      <c r="D31" s="3"/>
      <c r="E31" s="96"/>
      <c r="F31" s="24"/>
      <c r="G31" s="24"/>
      <c r="H31" s="23"/>
      <c r="I31" s="31"/>
    </row>
    <row r="32" spans="2:11" ht="15.75" thickBot="1">
      <c r="B32" s="2" t="s">
        <v>90</v>
      </c>
      <c r="C32" s="7" t="s">
        <v>37</v>
      </c>
      <c r="D32" s="3" t="s">
        <v>7</v>
      </c>
      <c r="E32" s="107">
        <v>252.82</v>
      </c>
      <c r="F32" s="24"/>
      <c r="G32" s="26">
        <f aca="true" t="shared" si="6" ref="G32:G35">SUM(K32*1.22)</f>
        <v>12.9808</v>
      </c>
      <c r="H32" s="24"/>
      <c r="I32" s="5">
        <f aca="true" t="shared" si="7" ref="I32:I35">SUM(E32*G32)</f>
        <v>3281.805856</v>
      </c>
      <c r="K32">
        <v>10.64</v>
      </c>
    </row>
    <row r="33" spans="2:11" ht="15.75" thickBot="1">
      <c r="B33" s="2" t="s">
        <v>92</v>
      </c>
      <c r="C33" s="39" t="s">
        <v>38</v>
      </c>
      <c r="D33" s="40" t="s">
        <v>7</v>
      </c>
      <c r="E33" s="107">
        <v>455.63</v>
      </c>
      <c r="F33" s="42"/>
      <c r="G33" s="26">
        <f t="shared" si="6"/>
        <v>12.9808</v>
      </c>
      <c r="H33" s="42"/>
      <c r="I33" s="43">
        <f>SUM(E33*G33)</f>
        <v>5914.441904</v>
      </c>
      <c r="K33">
        <v>10.64</v>
      </c>
    </row>
    <row r="34" spans="2:11" ht="15.75" thickBot="1">
      <c r="B34" s="2" t="s">
        <v>142</v>
      </c>
      <c r="C34" s="39" t="s">
        <v>39</v>
      </c>
      <c r="D34" s="40" t="s">
        <v>7</v>
      </c>
      <c r="E34" s="107">
        <v>120.08</v>
      </c>
      <c r="F34" s="44"/>
      <c r="G34" s="26">
        <f t="shared" si="6"/>
        <v>40.772400000000005</v>
      </c>
      <c r="H34" s="44"/>
      <c r="I34" s="5">
        <f t="shared" si="7"/>
        <v>4895.949792</v>
      </c>
      <c r="K34">
        <v>33.42</v>
      </c>
    </row>
    <row r="35" spans="2:11" ht="15.75" thickBot="1">
      <c r="B35" s="2" t="s">
        <v>143</v>
      </c>
      <c r="C35" s="39" t="s">
        <v>40</v>
      </c>
      <c r="D35" s="40" t="s">
        <v>7</v>
      </c>
      <c r="E35" s="107">
        <v>82.34</v>
      </c>
      <c r="F35" s="42"/>
      <c r="G35" s="26">
        <f t="shared" si="6"/>
        <v>27.8892</v>
      </c>
      <c r="H35" s="42"/>
      <c r="I35" s="5">
        <f t="shared" si="7"/>
        <v>2296.396728</v>
      </c>
      <c r="K35">
        <v>22.86</v>
      </c>
    </row>
    <row r="36" spans="2:9" ht="15.75" thickBot="1">
      <c r="B36" s="2"/>
      <c r="C36" s="3"/>
      <c r="D36" s="3"/>
      <c r="E36" s="72" t="s">
        <v>8</v>
      </c>
      <c r="F36" s="73"/>
      <c r="G36" s="73"/>
      <c r="H36" s="74"/>
      <c r="I36" s="5">
        <f>SUM(I32:I35)</f>
        <v>16388.59428</v>
      </c>
    </row>
    <row r="37" spans="2:9" ht="15.75" thickBot="1">
      <c r="B37" s="2">
        <v>9</v>
      </c>
      <c r="C37" s="7" t="s">
        <v>27</v>
      </c>
      <c r="D37" s="3"/>
      <c r="E37" s="96"/>
      <c r="F37" s="24"/>
      <c r="G37" s="24"/>
      <c r="H37" s="23"/>
      <c r="I37" s="31"/>
    </row>
    <row r="38" spans="2:11" ht="15.75" thickBot="1">
      <c r="B38" s="38" t="s">
        <v>95</v>
      </c>
      <c r="C38" s="39" t="s">
        <v>43</v>
      </c>
      <c r="D38" s="40" t="s">
        <v>30</v>
      </c>
      <c r="E38" s="50">
        <v>20</v>
      </c>
      <c r="F38" s="44"/>
      <c r="G38" s="26">
        <f aca="true" t="shared" si="8" ref="G38:G40">SUM(K38*1.22)</f>
        <v>102.3092</v>
      </c>
      <c r="H38" s="44"/>
      <c r="I38" s="43">
        <f aca="true" t="shared" si="9" ref="I38:I40">SUM(E38*G38)</f>
        <v>2046.1840000000002</v>
      </c>
      <c r="K38">
        <v>83.86</v>
      </c>
    </row>
    <row r="39" spans="2:11" ht="15.75" thickBot="1">
      <c r="B39" s="38" t="s">
        <v>96</v>
      </c>
      <c r="C39" s="7" t="s">
        <v>44</v>
      </c>
      <c r="D39" s="40" t="s">
        <v>48</v>
      </c>
      <c r="E39" s="50">
        <v>16</v>
      </c>
      <c r="F39" s="42"/>
      <c r="G39" s="26">
        <f t="shared" si="8"/>
        <v>92.67119999999998</v>
      </c>
      <c r="H39" s="42"/>
      <c r="I39" s="43">
        <f t="shared" si="9"/>
        <v>1482.7391999999998</v>
      </c>
      <c r="K39">
        <v>75.96</v>
      </c>
    </row>
    <row r="40" spans="2:11" ht="15.75" thickBot="1">
      <c r="B40" s="38" t="s">
        <v>97</v>
      </c>
      <c r="C40" s="7" t="s">
        <v>55</v>
      </c>
      <c r="D40" s="3" t="s">
        <v>48</v>
      </c>
      <c r="E40" s="55">
        <v>4</v>
      </c>
      <c r="F40" s="30"/>
      <c r="G40" s="26">
        <f t="shared" si="8"/>
        <v>50.3128</v>
      </c>
      <c r="H40" s="30"/>
      <c r="I40" s="5">
        <f t="shared" si="9"/>
        <v>201.2512</v>
      </c>
      <c r="K40" s="58">
        <v>41.24</v>
      </c>
    </row>
    <row r="41" spans="2:9" ht="15.75" thickBot="1">
      <c r="B41" s="2"/>
      <c r="C41" s="3"/>
      <c r="D41" s="3"/>
      <c r="E41" s="72" t="s">
        <v>8</v>
      </c>
      <c r="F41" s="73"/>
      <c r="G41" s="73"/>
      <c r="H41" s="74"/>
      <c r="I41" s="5">
        <f>SUM(I38:I40)</f>
        <v>3730.1744000000003</v>
      </c>
    </row>
    <row r="42" spans="2:9" ht="15.75" thickBot="1">
      <c r="B42" s="2">
        <v>10</v>
      </c>
      <c r="C42" s="7" t="s">
        <v>45</v>
      </c>
      <c r="D42" s="3"/>
      <c r="E42" s="96"/>
      <c r="F42" s="24"/>
      <c r="G42" s="24"/>
      <c r="H42" s="23"/>
      <c r="I42" s="31"/>
    </row>
    <row r="43" spans="2:11" ht="15.75" thickBot="1">
      <c r="B43" s="2" t="s">
        <v>102</v>
      </c>
      <c r="C43" s="46" t="s">
        <v>46</v>
      </c>
      <c r="D43" s="48" t="s">
        <v>30</v>
      </c>
      <c r="E43" s="54">
        <v>3</v>
      </c>
      <c r="F43" s="47"/>
      <c r="G43" s="26">
        <f aca="true" t="shared" si="10" ref="G43:G44">SUM(K43*1.22)</f>
        <v>158.95379999999997</v>
      </c>
      <c r="H43" s="47"/>
      <c r="I43" s="5">
        <f aca="true" t="shared" si="11" ref="I43">SUM(E43*G43)</f>
        <v>476.8613999999999</v>
      </c>
      <c r="K43">
        <v>130.29</v>
      </c>
    </row>
    <row r="44" spans="2:11" ht="15.75" thickBot="1">
      <c r="B44" s="2" t="s">
        <v>103</v>
      </c>
      <c r="C44" s="7" t="s">
        <v>47</v>
      </c>
      <c r="D44" s="3" t="s">
        <v>30</v>
      </c>
      <c r="E44" s="55">
        <v>2</v>
      </c>
      <c r="F44" s="30"/>
      <c r="G44" s="26">
        <f t="shared" si="10"/>
        <v>164.8464</v>
      </c>
      <c r="H44" s="30"/>
      <c r="I44" s="5">
        <f aca="true" t="shared" si="12" ref="I44">SUM(E44*G44)</f>
        <v>329.6928</v>
      </c>
      <c r="K44">
        <v>135.12</v>
      </c>
    </row>
    <row r="45" spans="2:9" ht="15.75" thickBot="1">
      <c r="B45" s="2"/>
      <c r="C45" s="3"/>
      <c r="D45" s="3"/>
      <c r="E45" s="72" t="s">
        <v>8</v>
      </c>
      <c r="F45" s="73"/>
      <c r="G45" s="73"/>
      <c r="H45" s="74"/>
      <c r="I45" s="5">
        <f>SUM(I43:I44)</f>
        <v>806.5541999999998</v>
      </c>
    </row>
    <row r="46" spans="2:9" ht="15.75" thickBot="1">
      <c r="B46" s="2">
        <v>11</v>
      </c>
      <c r="C46" s="7" t="s">
        <v>28</v>
      </c>
      <c r="D46" s="3"/>
      <c r="E46" s="106"/>
      <c r="F46" s="26"/>
      <c r="G46" s="26"/>
      <c r="H46" s="26"/>
      <c r="I46" s="3"/>
    </row>
    <row r="47" spans="2:11" ht="15.75" thickBot="1">
      <c r="B47" s="2" t="s">
        <v>105</v>
      </c>
      <c r="C47" s="6" t="s">
        <v>31</v>
      </c>
      <c r="D47" s="3" t="s">
        <v>7</v>
      </c>
      <c r="E47" s="27">
        <v>359.08</v>
      </c>
      <c r="F47" s="26"/>
      <c r="G47" s="26">
        <f>SUM(K47*1.22)</f>
        <v>7.3566</v>
      </c>
      <c r="H47" s="26"/>
      <c r="I47" s="5">
        <f aca="true" t="shared" si="13" ref="I47">SUM(E47*G47)</f>
        <v>2641.607928</v>
      </c>
      <c r="K47">
        <v>6.03</v>
      </c>
    </row>
    <row r="48" spans="2:9" ht="15.75" thickBot="1">
      <c r="B48" s="2"/>
      <c r="C48" s="3"/>
      <c r="D48" s="3"/>
      <c r="E48" s="72" t="s">
        <v>8</v>
      </c>
      <c r="F48" s="73"/>
      <c r="G48" s="73"/>
      <c r="H48" s="74"/>
      <c r="I48" s="5">
        <f>SUM(I47:I47)</f>
        <v>2641.607928</v>
      </c>
    </row>
    <row r="49" spans="2:9" ht="16.5" thickBot="1">
      <c r="B49" s="65" t="s">
        <v>10</v>
      </c>
      <c r="C49" s="66"/>
      <c r="D49" s="66"/>
      <c r="E49" s="66"/>
      <c r="F49" s="66"/>
      <c r="G49" s="66"/>
      <c r="H49" s="66"/>
      <c r="I49" s="28">
        <f>SUM(I9,I13,I16,I19,I23,I26,I30,I36,I41,I45,I48)</f>
        <v>58117.559924</v>
      </c>
    </row>
    <row r="51" ht="15">
      <c r="G51" s="59"/>
    </row>
  </sheetData>
  <mergeCells count="17">
    <mergeCell ref="E36:H36"/>
    <mergeCell ref="E41:H41"/>
    <mergeCell ref="E45:H45"/>
    <mergeCell ref="E48:H48"/>
    <mergeCell ref="B49:H49"/>
    <mergeCell ref="E13:H13"/>
    <mergeCell ref="E16:H16"/>
    <mergeCell ref="E19:H19"/>
    <mergeCell ref="E23:H23"/>
    <mergeCell ref="E26:H26"/>
    <mergeCell ref="E30:H30"/>
    <mergeCell ref="B1:I1"/>
    <mergeCell ref="B2:I2"/>
    <mergeCell ref="B3:I3"/>
    <mergeCell ref="B4:I4"/>
    <mergeCell ref="F6:H6"/>
    <mergeCell ref="E9:H9"/>
  </mergeCells>
  <printOptions/>
  <pageMargins left="0.7086614173228347" right="0.5118110236220472" top="1.44" bottom="0.88" header="0.31496062992125984" footer="0.31496062992125984"/>
  <pageSetup fitToHeight="0" fitToWidth="1" horizontalDpi="300" verticalDpi="300" orientation="portrait" paperSize="9" scale="63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Luiz</dc:creator>
  <cp:keywords/>
  <dc:description/>
  <cp:lastModifiedBy>Cliente</cp:lastModifiedBy>
  <cp:lastPrinted>2021-05-07T18:24:04Z</cp:lastPrinted>
  <dcterms:created xsi:type="dcterms:W3CDTF">2013-03-05T01:20:57Z</dcterms:created>
  <dcterms:modified xsi:type="dcterms:W3CDTF">2021-06-28T13:23:04Z</dcterms:modified>
  <cp:category/>
  <cp:version/>
  <cp:contentType/>
  <cp:contentStatus/>
</cp:coreProperties>
</file>